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wang10\Desktop\"/>
    </mc:Choice>
  </mc:AlternateContent>
  <xr:revisionPtr revIDLastSave="0" documentId="13_ncr:1_{22ADF2D2-BEB1-4012-9C7D-37FA5E28A5CB}" xr6:coauthVersionLast="47" xr6:coauthVersionMax="47" xr10:uidLastSave="{00000000-0000-0000-0000-000000000000}"/>
  <bookViews>
    <workbookView xWindow="-86" yWindow="0" windowWidth="16629" windowHeight="17880" xr2:uid="{8F6C8421-747B-4572-9A16-7C7EFD8B8465}"/>
  </bookViews>
  <sheets>
    <sheet name="Production" sheetId="1" r:id="rId1"/>
    <sheet name="Investment" sheetId="2" r:id="rId2"/>
    <sheet name="CFC data" sheetId="4" r:id="rId3"/>
    <sheet name="PWT" sheetId="7" r:id="rId4"/>
    <sheet name="WEO_Data" sheetId="9" r:id="rId5"/>
  </sheets>
  <definedNames>
    <definedName name="solver_adj" localSheetId="0" hidden="1">Production!$L$6:$L$27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Production!$P$5</definedName>
    <definedName name="solver_pre" localSheetId="0" hidden="1">0.000001</definedName>
    <definedName name="solver_rbv" localSheetId="0" hidden="1">2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7" i="1" l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36" i="1"/>
  <c r="J61" i="1"/>
  <c r="J62" i="1" s="1"/>
  <c r="J63" i="1" s="1"/>
  <c r="J64" i="1" s="1"/>
  <c r="J65" i="1" s="1"/>
  <c r="J66" i="1" s="1"/>
  <c r="J67" i="1" s="1"/>
  <c r="J68" i="1" s="1"/>
  <c r="J69" i="1" s="1"/>
  <c r="J70" i="1" s="1"/>
  <c r="J71" i="1" s="1"/>
  <c r="J72" i="1" s="1"/>
  <c r="J73" i="1" s="1"/>
  <c r="J74" i="1" s="1"/>
  <c r="J75" i="1" s="1"/>
  <c r="H36" i="1"/>
  <c r="K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6" i="1"/>
  <c r="C36" i="9"/>
  <c r="C37" i="9"/>
  <c r="C38" i="9"/>
  <c r="C39" i="9" s="1"/>
  <c r="C40" i="9" s="1"/>
  <c r="C41" i="9" s="1"/>
  <c r="C42" i="9" s="1"/>
  <c r="C43" i="9" s="1"/>
  <c r="C44" i="9" s="1"/>
  <c r="C45" i="9" s="1"/>
  <c r="C46" i="9" s="1"/>
  <c r="C47" i="9" s="1"/>
  <c r="C48" i="9" s="1"/>
  <c r="C49" i="9" s="1"/>
  <c r="C50" i="9" s="1"/>
  <c r="C51" i="9" s="1"/>
  <c r="D3" i="4" l="1"/>
  <c r="E3" i="4" s="1"/>
  <c r="D4" i="4"/>
  <c r="E4" i="4" s="1"/>
  <c r="D5" i="4"/>
  <c r="E5" i="4" s="1"/>
  <c r="D6" i="4"/>
  <c r="E6" i="4" s="1"/>
  <c r="D7" i="4"/>
  <c r="E7" i="4" s="1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2" i="4"/>
  <c r="E2" i="4" s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36" i="1"/>
  <c r="F37" i="1"/>
  <c r="F38" i="1"/>
  <c r="P38" i="1" s="1"/>
  <c r="F39" i="1"/>
  <c r="F40" i="1"/>
  <c r="F41" i="1"/>
  <c r="P41" i="1" s="1"/>
  <c r="F42" i="1"/>
  <c r="F43" i="1"/>
  <c r="F44" i="1"/>
  <c r="F45" i="1"/>
  <c r="F46" i="1"/>
  <c r="F47" i="1"/>
  <c r="F48" i="1"/>
  <c r="F49" i="1"/>
  <c r="F50" i="1"/>
  <c r="F51" i="1"/>
  <c r="F52" i="1"/>
  <c r="P52" i="1" s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P66" i="1" s="1"/>
  <c r="F67" i="1"/>
  <c r="F68" i="1"/>
  <c r="F69" i="1"/>
  <c r="F70" i="1"/>
  <c r="F71" i="1"/>
  <c r="F72" i="1"/>
  <c r="F73" i="1"/>
  <c r="F74" i="1"/>
  <c r="F75" i="1"/>
  <c r="F3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6" i="1"/>
  <c r="E37" i="1"/>
  <c r="H37" i="1" s="1"/>
  <c r="E38" i="1"/>
  <c r="E39" i="1"/>
  <c r="E40" i="1"/>
  <c r="E41" i="1"/>
  <c r="K41" i="1" s="1"/>
  <c r="L41" i="1" s="1"/>
  <c r="E42" i="1"/>
  <c r="E43" i="1"/>
  <c r="K43" i="1" s="1"/>
  <c r="L43" i="1" s="1"/>
  <c r="E44" i="1"/>
  <c r="K44" i="1" s="1"/>
  <c r="L44" i="1" s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36" i="1"/>
  <c r="P55" i="1" l="1"/>
  <c r="P75" i="1"/>
  <c r="P61" i="1"/>
  <c r="P47" i="1"/>
  <c r="P51" i="1"/>
  <c r="D53" i="1"/>
  <c r="D56" i="1"/>
  <c r="D55" i="1"/>
  <c r="D54" i="1"/>
  <c r="P70" i="1"/>
  <c r="P56" i="1"/>
  <c r="P42" i="1"/>
  <c r="D52" i="1"/>
  <c r="D38" i="1"/>
  <c r="P54" i="1"/>
  <c r="P40" i="1"/>
  <c r="P37" i="1"/>
  <c r="P62" i="1"/>
  <c r="P48" i="1"/>
  <c r="H52" i="1"/>
  <c r="P67" i="1"/>
  <c r="P53" i="1"/>
  <c r="P39" i="1"/>
  <c r="D45" i="1"/>
  <c r="H51" i="1"/>
  <c r="K51" i="1"/>
  <c r="L51" i="1" s="1"/>
  <c r="D51" i="1"/>
  <c r="H46" i="1"/>
  <c r="P64" i="1"/>
  <c r="P50" i="1"/>
  <c r="P63" i="1"/>
  <c r="P49" i="1"/>
  <c r="D57" i="1"/>
  <c r="D42" i="1"/>
  <c r="P74" i="1"/>
  <c r="P60" i="1"/>
  <c r="P46" i="1"/>
  <c r="P73" i="1"/>
  <c r="P59" i="1"/>
  <c r="P45" i="1"/>
  <c r="H53" i="1"/>
  <c r="D36" i="1"/>
  <c r="K36" i="1"/>
  <c r="L36" i="1" s="1"/>
  <c r="M36" i="1" s="1"/>
  <c r="D40" i="1"/>
  <c r="K40" i="1"/>
  <c r="L40" i="1" s="1"/>
  <c r="D39" i="1"/>
  <c r="H39" i="1"/>
  <c r="K39" i="1"/>
  <c r="L39" i="1" s="1"/>
  <c r="H50" i="1"/>
  <c r="D50" i="1"/>
  <c r="K50" i="1"/>
  <c r="L50" i="1" s="1"/>
  <c r="H38" i="1"/>
  <c r="H42" i="1"/>
  <c r="H55" i="1"/>
  <c r="H41" i="1"/>
  <c r="M41" i="1" s="1"/>
  <c r="H54" i="1"/>
  <c r="H40" i="1"/>
  <c r="K52" i="1"/>
  <c r="L52" i="1" s="1"/>
  <c r="P65" i="1"/>
  <c r="H45" i="1"/>
  <c r="K38" i="1"/>
  <c r="L38" i="1" s="1"/>
  <c r="G63" i="1" a="1"/>
  <c r="G63" i="1" s="1"/>
  <c r="K53" i="1"/>
  <c r="L53" i="1" s="1"/>
  <c r="G74" i="1" a="1"/>
  <c r="G74" i="1" s="1"/>
  <c r="H43" i="1"/>
  <c r="M43" i="1" s="1"/>
  <c r="H56" i="1"/>
  <c r="K54" i="1"/>
  <c r="L54" i="1" s="1"/>
  <c r="G61" i="1" a="1"/>
  <c r="G61" i="1" s="1"/>
  <c r="G62" i="1" a="1"/>
  <c r="G62" i="1" s="1"/>
  <c r="K37" i="1"/>
  <c r="L37" i="1" s="1"/>
  <c r="M37" i="1" s="1"/>
  <c r="D37" i="1"/>
  <c r="H57" i="1"/>
  <c r="K49" i="1"/>
  <c r="L49" i="1" s="1"/>
  <c r="D49" i="1"/>
  <c r="D46" i="1"/>
  <c r="K46" i="1"/>
  <c r="L46" i="1" s="1"/>
  <c r="D48" i="1"/>
  <c r="K48" i="1"/>
  <c r="L48" i="1" s="1"/>
  <c r="D47" i="1"/>
  <c r="K47" i="1"/>
  <c r="L47" i="1" s="1"/>
  <c r="H48" i="1"/>
  <c r="G72" i="1" a="1"/>
  <c r="G72" i="1" s="1"/>
  <c r="G58" i="1" a="1"/>
  <c r="G58" i="1" s="1"/>
  <c r="G59" i="1" a="1"/>
  <c r="G59" i="1" s="1"/>
  <c r="G69" i="1" a="1"/>
  <c r="G69" i="1" s="1"/>
  <c r="K55" i="1"/>
  <c r="L55" i="1" s="1"/>
  <c r="G68" i="1" a="1"/>
  <c r="G68" i="1" s="1"/>
  <c r="K56" i="1"/>
  <c r="L56" i="1" s="1"/>
  <c r="D43" i="1"/>
  <c r="P43" i="1"/>
  <c r="G66" i="1" a="1"/>
  <c r="G66" i="1" s="1"/>
  <c r="H44" i="1"/>
  <c r="M44" i="1" s="1"/>
  <c r="K45" i="1"/>
  <c r="L45" i="1" s="1"/>
  <c r="D41" i="1"/>
  <c r="G65" i="1" a="1"/>
  <c r="G65" i="1" s="1"/>
  <c r="P69" i="1"/>
  <c r="G73" i="1" a="1"/>
  <c r="G73" i="1" s="1"/>
  <c r="G60" i="1" a="1"/>
  <c r="G60" i="1" s="1"/>
  <c r="G70" i="1" a="1"/>
  <c r="G70" i="1" s="1"/>
  <c r="D44" i="1"/>
  <c r="K57" i="1"/>
  <c r="L57" i="1" s="1"/>
  <c r="P72" i="1"/>
  <c r="P44" i="1"/>
  <c r="P71" i="1"/>
  <c r="P68" i="1"/>
  <c r="G71" i="1" a="1"/>
  <c r="G71" i="1" s="1"/>
  <c r="H49" i="1"/>
  <c r="H47" i="1"/>
  <c r="K42" i="1"/>
  <c r="L42" i="1" s="1"/>
  <c r="P58" i="1"/>
  <c r="G67" i="1" a="1"/>
  <c r="G67" i="1" s="1"/>
  <c r="P57" i="1"/>
  <c r="G64" i="1" a="1"/>
  <c r="G64" i="1" s="1"/>
  <c r="G75" i="1" a="1"/>
  <c r="G75" i="1" s="1"/>
  <c r="M50" i="1" l="1"/>
  <c r="O37" i="1"/>
  <c r="M54" i="1"/>
  <c r="M40" i="1"/>
  <c r="M57" i="1"/>
  <c r="M52" i="1"/>
  <c r="M46" i="1"/>
  <c r="M53" i="1"/>
  <c r="M39" i="1"/>
  <c r="O40" i="1" s="1"/>
  <c r="M47" i="1"/>
  <c r="O47" i="1" s="1"/>
  <c r="E70" i="1"/>
  <c r="H70" i="1" s="1"/>
  <c r="M45" i="1"/>
  <c r="O45" i="1" s="1"/>
  <c r="E71" i="1"/>
  <c r="H71" i="1" s="1"/>
  <c r="E67" i="1"/>
  <c r="H67" i="1" s="1"/>
  <c r="M51" i="1"/>
  <c r="O51" i="1" s="1"/>
  <c r="E68" i="1"/>
  <c r="H68" i="1" s="1"/>
  <c r="E69" i="1"/>
  <c r="H69" i="1" s="1"/>
  <c r="E65" i="1"/>
  <c r="H65" i="1" s="1"/>
  <c r="E66" i="1"/>
  <c r="H66" i="1" s="1"/>
  <c r="M48" i="1"/>
  <c r="M55" i="1"/>
  <c r="M38" i="1"/>
  <c r="O38" i="1" s="1"/>
  <c r="M56" i="1"/>
  <c r="O41" i="1"/>
  <c r="M49" i="1"/>
  <c r="O50" i="1" s="1"/>
  <c r="O57" i="1"/>
  <c r="M42" i="1"/>
  <c r="O43" i="1" s="1"/>
  <c r="O44" i="1"/>
  <c r="E59" i="1"/>
  <c r="K59" i="1" s="1"/>
  <c r="L59" i="1" s="1"/>
  <c r="E73" i="1"/>
  <c r="H73" i="1" s="1"/>
  <c r="E61" i="1"/>
  <c r="E60" i="1"/>
  <c r="H60" i="1" s="1"/>
  <c r="E75" i="1"/>
  <c r="H75" i="1" s="1"/>
  <c r="E72" i="1"/>
  <c r="H72" i="1" s="1"/>
  <c r="E63" i="1"/>
  <c r="E74" i="1"/>
  <c r="E62" i="1"/>
  <c r="E58" i="1"/>
  <c r="K58" i="1" s="1"/>
  <c r="L58" i="1" s="1"/>
  <c r="E64" i="1"/>
  <c r="H64" i="1" s="1"/>
  <c r="O55" i="1" l="1"/>
  <c r="O54" i="1"/>
  <c r="O46" i="1"/>
  <c r="O53" i="1"/>
  <c r="O52" i="1"/>
  <c r="H59" i="1"/>
  <c r="M59" i="1" s="1"/>
  <c r="O42" i="1"/>
  <c r="O48" i="1"/>
  <c r="O56" i="1"/>
  <c r="O39" i="1"/>
  <c r="O49" i="1"/>
  <c r="H62" i="1"/>
  <c r="H74" i="1"/>
  <c r="H63" i="1"/>
  <c r="H58" i="1"/>
  <c r="M58" i="1" s="1"/>
  <c r="H61" i="1"/>
  <c r="O58" i="1" l="1"/>
  <c r="O59" i="1"/>
  <c r="E20" i="4" l="1"/>
  <c r="E11" i="4"/>
  <c r="E8" i="4"/>
  <c r="M27" i="1"/>
  <c r="G27" i="1"/>
  <c r="M26" i="1"/>
  <c r="G26" i="1"/>
  <c r="M25" i="1"/>
  <c r="G25" i="1"/>
  <c r="F25" i="1"/>
  <c r="M24" i="1"/>
  <c r="M23" i="1"/>
  <c r="G23" i="1"/>
  <c r="M22" i="1"/>
  <c r="F22" i="1"/>
  <c r="M21" i="1"/>
  <c r="G21" i="1"/>
  <c r="M20" i="1"/>
  <c r="F20" i="1"/>
  <c r="M19" i="1"/>
  <c r="M18" i="1"/>
  <c r="M17" i="1"/>
  <c r="F17" i="1"/>
  <c r="G17" i="1"/>
  <c r="M16" i="1"/>
  <c r="G16" i="1"/>
  <c r="M15" i="1"/>
  <c r="F15" i="1"/>
  <c r="M14" i="1"/>
  <c r="M13" i="1"/>
  <c r="G13" i="1"/>
  <c r="M12" i="1"/>
  <c r="G12" i="1"/>
  <c r="M11" i="1"/>
  <c r="G11" i="1"/>
  <c r="E13" i="4"/>
  <c r="M10" i="1"/>
  <c r="F10" i="1"/>
  <c r="E12" i="4"/>
  <c r="M9" i="1"/>
  <c r="M8" i="1"/>
  <c r="G8" i="1"/>
  <c r="G7" i="1"/>
  <c r="E9" i="4"/>
  <c r="G6" i="1"/>
  <c r="F6" i="1"/>
  <c r="K17" i="1" l="1"/>
  <c r="K25" i="1"/>
  <c r="G9" i="1"/>
  <c r="G10" i="1"/>
  <c r="G20" i="1"/>
  <c r="K20" i="1" s="1"/>
  <c r="N17" i="1"/>
  <c r="E10" i="4"/>
  <c r="F8" i="1"/>
  <c r="K8" i="1" s="1"/>
  <c r="G15" i="1"/>
  <c r="G18" i="1"/>
  <c r="E26" i="4"/>
  <c r="F24" i="1"/>
  <c r="I60" i="1"/>
  <c r="I63" i="1"/>
  <c r="I65" i="1"/>
  <c r="I61" i="1"/>
  <c r="I64" i="1"/>
  <c r="I62" i="1"/>
  <c r="G19" i="1"/>
  <c r="F9" i="1"/>
  <c r="G24" i="1"/>
  <c r="G14" i="1"/>
  <c r="G22" i="1"/>
  <c r="F19" i="1"/>
  <c r="E21" i="4"/>
  <c r="E16" i="4"/>
  <c r="F14" i="1"/>
  <c r="E23" i="4"/>
  <c r="E15" i="4"/>
  <c r="E27" i="4"/>
  <c r="E18" i="4"/>
  <c r="F26" i="1"/>
  <c r="K26" i="1" s="1"/>
  <c r="E28" i="4"/>
  <c r="F12" i="1"/>
  <c r="K12" i="1" s="1"/>
  <c r="F21" i="1"/>
  <c r="K21" i="1" s="1"/>
  <c r="E19" i="4"/>
  <c r="F7" i="1"/>
  <c r="K7" i="1" s="1"/>
  <c r="F13" i="1"/>
  <c r="K13" i="1" s="1"/>
  <c r="F11" i="1"/>
  <c r="K11" i="1" s="1"/>
  <c r="E17" i="4"/>
  <c r="F16" i="1"/>
  <c r="K16" i="1" s="1"/>
  <c r="E29" i="4"/>
  <c r="I66" i="1"/>
  <c r="E22" i="4"/>
  <c r="E25" i="4"/>
  <c r="E24" i="4"/>
  <c r="F23" i="1"/>
  <c r="K23" i="1" s="1"/>
  <c r="F18" i="1"/>
  <c r="E14" i="4"/>
  <c r="F27" i="1"/>
  <c r="K27" i="1" s="1"/>
  <c r="B3" i="1" l="1"/>
  <c r="K9" i="1"/>
  <c r="K15" i="1"/>
  <c r="K14" i="1"/>
  <c r="K19" i="1"/>
  <c r="K24" i="1"/>
  <c r="K10" i="1"/>
  <c r="K22" i="1"/>
  <c r="K18" i="1"/>
  <c r="N27" i="1"/>
  <c r="N16" i="1"/>
  <c r="N21" i="1"/>
  <c r="N11" i="1"/>
  <c r="N7" i="1"/>
  <c r="N8" i="1"/>
  <c r="N26" i="1"/>
  <c r="N12" i="1"/>
  <c r="N25" i="1"/>
  <c r="N6" i="1"/>
  <c r="N19" i="1"/>
  <c r="N9" i="1"/>
  <c r="N13" i="1"/>
  <c r="N23" i="1"/>
  <c r="N20" i="1"/>
  <c r="P5" i="1" l="1"/>
  <c r="N10" i="1"/>
  <c r="N24" i="1"/>
  <c r="J60" i="1"/>
  <c r="K60" i="1" s="1"/>
  <c r="L60" i="1" s="1"/>
  <c r="M60" i="1" s="1"/>
  <c r="O60" i="1" s="1"/>
  <c r="N18" i="1"/>
  <c r="N22" i="1"/>
  <c r="N14" i="1"/>
  <c r="N15" i="1"/>
  <c r="I67" i="1"/>
  <c r="K61" i="1" l="1"/>
  <c r="L61" i="1" s="1"/>
  <c r="M61" i="1" s="1"/>
  <c r="O61" i="1" s="1"/>
  <c r="K62" i="1" l="1"/>
  <c r="L62" i="1" s="1"/>
  <c r="M62" i="1" s="1"/>
  <c r="O62" i="1" s="1"/>
  <c r="K63" i="1" l="1"/>
  <c r="L63" i="1" s="1"/>
  <c r="M63" i="1" s="1"/>
  <c r="O63" i="1" s="1"/>
  <c r="K64" i="1" l="1"/>
  <c r="L64" i="1" s="1"/>
  <c r="M64" i="1" s="1"/>
  <c r="O64" i="1" s="1"/>
  <c r="K65" i="1" l="1"/>
  <c r="L65" i="1" s="1"/>
  <c r="M65" i="1" s="1"/>
  <c r="O65" i="1" s="1"/>
  <c r="K66" i="1" l="1"/>
  <c r="L66" i="1" s="1"/>
  <c r="M66" i="1" s="1"/>
  <c r="O66" i="1" s="1"/>
  <c r="K67" i="1" l="1"/>
  <c r="L67" i="1" s="1"/>
  <c r="M67" i="1" s="1"/>
  <c r="O67" i="1" s="1"/>
  <c r="K68" i="1" l="1"/>
  <c r="L68" i="1" s="1"/>
  <c r="M68" i="1" s="1"/>
  <c r="O68" i="1" s="1"/>
  <c r="K69" i="1" l="1"/>
  <c r="L69" i="1" s="1"/>
  <c r="M69" i="1" s="1"/>
  <c r="O69" i="1" s="1"/>
  <c r="K70" i="1" l="1"/>
  <c r="L70" i="1" s="1"/>
  <c r="M70" i="1" s="1"/>
  <c r="O70" i="1" s="1"/>
  <c r="K71" i="1" l="1"/>
  <c r="L71" i="1" s="1"/>
  <c r="M71" i="1" s="1"/>
  <c r="O71" i="1" s="1"/>
  <c r="K72" i="1" l="1"/>
  <c r="L72" i="1" s="1"/>
  <c r="M72" i="1" s="1"/>
  <c r="O72" i="1" s="1"/>
  <c r="K73" i="1" l="1"/>
  <c r="L73" i="1" s="1"/>
  <c r="M73" i="1" s="1"/>
  <c r="O73" i="1" s="1"/>
  <c r="K75" i="1" l="1"/>
  <c r="L75" i="1" s="1"/>
  <c r="M75" i="1" s="1"/>
  <c r="K74" i="1"/>
  <c r="L74" i="1" s="1"/>
  <c r="M74" i="1" s="1"/>
  <c r="O74" i="1" s="1"/>
  <c r="O75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<sst xmlns="http://schemas.openxmlformats.org/spreadsheetml/2006/main" count="1317" uniqueCount="54">
  <si>
    <t>Assumption</t>
  </si>
  <si>
    <t>capital's share</t>
  </si>
  <si>
    <t>&gt; estimated using common capital's share because of informal employment</t>
  </si>
  <si>
    <t>annual depreciation rate</t>
  </si>
  <si>
    <t>&gt; used consumption of fixed capital and auth data</t>
  </si>
  <si>
    <t>HP Filter</t>
  </si>
  <si>
    <t>K</t>
  </si>
  <si>
    <t>Real GDP</t>
  </si>
  <si>
    <t>LnK</t>
  </si>
  <si>
    <t>LnY</t>
  </si>
  <si>
    <t>Ystar_base</t>
  </si>
  <si>
    <t>K/Y</t>
  </si>
  <si>
    <t>Investment</t>
  </si>
  <si>
    <t>ΔK</t>
  </si>
  <si>
    <t>K_With</t>
  </si>
  <si>
    <t>Uplift</t>
  </si>
  <si>
    <t>Projected GDP</t>
  </si>
  <si>
    <t>Projected GDP Growth</t>
  </si>
  <si>
    <t>Baseline GDP Growth</t>
  </si>
  <si>
    <t>Second-order difference</t>
  </si>
  <si>
    <t>LnA-Trend(Check)</t>
  </si>
  <si>
    <t>objective</t>
  </si>
  <si>
    <t>Year</t>
  </si>
  <si>
    <t>Scale</t>
  </si>
  <si>
    <t>DATE</t>
  </si>
  <si>
    <t>TIME PERIOD</t>
  </si>
  <si>
    <t>Consumption of fixed capital (IDCM.A.N.GE.W2.S1.S1.D.P51C.N1G._T._Z.XDC.V.N)</t>
  </si>
  <si>
    <t>year</t>
  </si>
  <si>
    <t>rgdpna</t>
  </si>
  <si>
    <t>rnna</t>
  </si>
  <si>
    <t>Georgia</t>
  </si>
  <si>
    <t>WEO Country Code</t>
  </si>
  <si>
    <t>WEO Subject Code</t>
  </si>
  <si>
    <t>NGDP_R</t>
  </si>
  <si>
    <t>NGDP_RPCH</t>
  </si>
  <si>
    <t>Country</t>
  </si>
  <si>
    <t>Subject Descriptor</t>
  </si>
  <si>
    <t>Gross domestic product, constant prices</t>
  </si>
  <si>
    <t>Units</t>
  </si>
  <si>
    <t>National currency</t>
  </si>
  <si>
    <t>Percent change</t>
  </si>
  <si>
    <t>Billions</t>
  </si>
  <si>
    <t>Country/Series-specific Notes</t>
  </si>
  <si>
    <t>Source: National Statistics Office. Historical data from 2010 revised in February 2024 Latest actual data: 2024 Notes: Data prior to 1996 cannot be confirmed by national sources. Data prior to 2010 are based on staff estimates. National accounts manual used: System of National Accounts (SNA) 2008 GDP valuation: Market prices Reporting in calendar year: Yes Start/end months of reporting year: January/December Base year: 2019 Chain-weighted: Yes, from 1996 Primary domestic currency: Georgian lari Data last updated: 04/09/2025</t>
  </si>
  <si>
    <t>See notes for:  Gross domestic product, constant prices (National currency).</t>
  </si>
  <si>
    <t>Estimates Start After</t>
  </si>
  <si>
    <t>LnZ</t>
  </si>
  <si>
    <t>LnZ_HP</t>
  </si>
  <si>
    <t>Y</t>
  </si>
  <si>
    <t>LnZ trend</t>
  </si>
  <si>
    <t>Ystar_with</t>
  </si>
  <si>
    <t>Capital Stock</t>
  </si>
  <si>
    <t>Depreciation rate</t>
  </si>
  <si>
    <t>Project Investment (Deflated)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</si>
</sst>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theme="7"/>
      <name val="Arial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5" fillId="0" borderId="0"/>
    <xf numFmtId="0" fontId="4" fillId="0" borderId="0"/>
    <xf numFmtId="43" fontId="5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0" fontId="3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2" fillId="2" borderId="2" xfId="0" applyFont="1" applyFill="1" applyBorder="1"/>
    <xf numFmtId="0" fontId="1" fillId="0" borderId="3" xfId="0" applyFont="1" applyBorder="1"/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/>
    <xf numFmtId="0" fontId="0" fillId="2" borderId="0" xfId="0" applyFill="1"/>
    <xf numFmtId="14" fontId="0" fillId="0" borderId="0" xfId="0" applyNumberFormat="1"/>
    <xf numFmtId="1" fontId="0" fillId="0" borderId="0" xfId="0" applyNumberFormat="1"/>
    <xf numFmtId="0" fontId="0" fillId="3" borderId="0" xfId="0" applyFill="1"/>
    <xf numFmtId="1" fontId="0" fillId="3" borderId="0" xfId="0" applyNumberFormat="1" applyFill="1"/>
  </cellXfs>
  <cellStyles count="5">
    <cellStyle name="Comma 2" xfId="3" xr:uid="{15BF8796-0B33-4A91-8B6F-B8F5CBA365C4}"/>
    <cellStyle name="Normal" xfId="0" builtinId="0"/>
    <cellStyle name="Normal 2" xfId="1" xr:uid="{484B504B-2A16-49AD-8387-8F91727022BA}"/>
    <cellStyle name="Normal 2 2" xfId="4" xr:uid="{BC3F59DD-A8F7-482B-9CFB-86DB7FF5927B}"/>
    <cellStyle name="Style 1" xfId="2" xr:uid="{F3DA4FFF-E81C-49E3-B067-8651DE16F7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Production!$K$6:$K$27</c:f>
              <c:numCache>
                <c:formatCode>General</c:formatCode>
                <c:ptCount val="22"/>
                <c:pt idx="0">
                  <c:v>5.4205843072651705</c:v>
                </c:pt>
                <c:pt idx="1">
                  <c:v>5.5227405243904411</c:v>
                </c:pt>
                <c:pt idx="2">
                  <c:v>5.5738187929760388</c:v>
                </c:pt>
                <c:pt idx="3">
                  <c:v>5.6588619066876218</c:v>
                </c:pt>
                <c:pt idx="4">
                  <c:v>5.7433310527390651</c:v>
                </c:pt>
                <c:pt idx="5">
                  <c:v>5.8548173108694188</c:v>
                </c:pt>
                <c:pt idx="6">
                  <c:v>5.8753992857053099</c:v>
                </c:pt>
                <c:pt idx="7">
                  <c:v>5.8403003771172308</c:v>
                </c:pt>
                <c:pt idx="8">
                  <c:v>5.9053619564002648</c:v>
                </c:pt>
                <c:pt idx="9">
                  <c:v>5.977680042665737</c:v>
                </c:pt>
                <c:pt idx="10">
                  <c:v>6.0363246548533027</c:v>
                </c:pt>
                <c:pt idx="11">
                  <c:v>6.0835540539941766</c:v>
                </c:pt>
                <c:pt idx="12">
                  <c:v>6.1168747464901498</c:v>
                </c:pt>
                <c:pt idx="13">
                  <c:v>6.1406842747052188</c:v>
                </c:pt>
                <c:pt idx="14">
                  <c:v>6.1647497661711137</c:v>
                </c:pt>
                <c:pt idx="15">
                  <c:v>6.2056419492406212</c:v>
                </c:pt>
                <c:pt idx="16">
                  <c:v>6.2554473870933114</c:v>
                </c:pt>
                <c:pt idx="17">
                  <c:v>6.299613783627386</c:v>
                </c:pt>
                <c:pt idx="18">
                  <c:v>6.2301031557707507</c:v>
                </c:pt>
                <c:pt idx="19">
                  <c:v>6.3277856741867691</c:v>
                </c:pt>
                <c:pt idx="20">
                  <c:v>6.4267648071472205</c:v>
                </c:pt>
                <c:pt idx="21">
                  <c:v>6.4929363140518905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DB-4B07-8DB6-D6ADB0DD662E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Production!$L$6:$L$27</c:f>
              <c:numCache>
                <c:formatCode>General</c:formatCode>
                <c:ptCount val="22"/>
                <c:pt idx="0">
                  <c:v>5.4699400030591914</c:v>
                </c:pt>
                <c:pt idx="1">
                  <c:v>5.5335687567870515</c:v>
                </c:pt>
                <c:pt idx="2">
                  <c:v>5.5967039533114766</c:v>
                </c:pt>
                <c:pt idx="3">
                  <c:v>5.6587437542412093</c:v>
                </c:pt>
                <c:pt idx="4">
                  <c:v>5.7188574669598555</c:v>
                </c:pt>
                <c:pt idx="5">
                  <c:v>5.776215583699833</c:v>
                </c:pt>
                <c:pt idx="6">
                  <c:v>5.8302333306595946</c:v>
                </c:pt>
                <c:pt idx="7">
                  <c:v>5.8811119514334296</c:v>
                </c:pt>
                <c:pt idx="8">
                  <c:v>5.9295043492917747</c:v>
                </c:pt>
                <c:pt idx="9">
                  <c:v>5.9756553110221908</c:v>
                </c:pt>
                <c:pt idx="10">
                  <c:v>6.0195682020579131</c:v>
                </c:pt>
                <c:pt idx="11">
                  <c:v>6.0612666316718871</c:v>
                </c:pt>
                <c:pt idx="12">
                  <c:v>6.1009417765940315</c:v>
                </c:pt>
                <c:pt idx="13">
                  <c:v>6.1390076858883988</c:v>
                </c:pt>
                <c:pt idx="14">
                  <c:v>6.1760377386119618</c:v>
                </c:pt>
                <c:pt idx="15">
                  <c:v>6.2126220810416939</c:v>
                </c:pt>
                <c:pt idx="16">
                  <c:v>6.2492379779636487</c:v>
                </c:pt>
                <c:pt idx="17">
                  <c:v>6.2862928939238021</c:v>
                </c:pt>
                <c:pt idx="18">
                  <c:v>6.3242563874571731</c:v>
                </c:pt>
                <c:pt idx="19">
                  <c:v>6.3637312255544591</c:v>
                </c:pt>
                <c:pt idx="20">
                  <c:v>6.4043786428702818</c:v>
                </c:pt>
                <c:pt idx="21">
                  <c:v>6.4455004194434995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DB-4B07-8DB6-D6ADB0DD66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9956191"/>
        <c:axId val="569954271"/>
      </c:lineChart>
      <c:catAx>
        <c:axId val="56995619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9954271"/>
        <c:crosses val="autoZero"/>
        <c:auto val="1"/>
        <c:lblAlgn val="ctr"/>
        <c:lblOffset val="100"/>
        <c:noMultiLvlLbl val="0"/>
      </c:catAx>
      <c:valAx>
        <c:axId val="569954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9956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400730</xdr:colOff>
      <xdr:row>8</xdr:row>
      <xdr:rowOff>34017</xdr:rowOff>
    </xdr:from>
    <xdr:to>
      <xdr:col>21</xdr:col>
      <xdr:colOff>44904</xdr:colOff>
      <xdr:row>26</xdr:row>
      <xdr:rowOff>34018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F36A4C-FDC3-49D7-AC36-66B8CF3AA4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E66C0-1517-4BD8-B0A4-F43542292C35}">
  <dimension ref="A1:P75"/>
  <sheetViews>
    <sheetView tabSelected="1" zoomScale="80" zoomScaleNormal="80" workbookViewId="0">
      <selection activeCell="N36" sqref="N36"/>
    </sheetView>
  </sheetViews>
  <sheetFormatPr defaultRowHeight="12.45" x14ac:dyDescent="0.3"/>
  <cols>
    <col min="1" max="1" width="21.3828125" customWidth="1"/>
    <col min="27" max="27" width="12.69140625" customWidth="1"/>
  </cols>
  <sheetData>
    <row r="1" spans="1:16" x14ac:dyDescent="0.3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16" x14ac:dyDescent="0.3">
      <c r="A2" s="4" t="s">
        <v>1</v>
      </c>
      <c r="B2">
        <v>0.35</v>
      </c>
      <c r="C2" t="s">
        <v>2</v>
      </c>
      <c r="I2" s="5"/>
    </row>
    <row r="3" spans="1:16" x14ac:dyDescent="0.3">
      <c r="A3" s="6" t="s">
        <v>3</v>
      </c>
      <c r="B3" s="7">
        <f>AVERAGE('CFC data'!E22:E29)</f>
        <v>1.5206783080806712E-2</v>
      </c>
      <c r="C3" s="7" t="s">
        <v>4</v>
      </c>
      <c r="D3" s="7"/>
      <c r="E3" s="7"/>
      <c r="F3" s="7"/>
      <c r="G3" s="7"/>
      <c r="H3" s="7"/>
      <c r="I3" s="8"/>
    </row>
    <row r="4" spans="1:16" x14ac:dyDescent="0.3">
      <c r="K4" s="9" t="s">
        <v>5</v>
      </c>
      <c r="L4" s="10"/>
      <c r="M4" s="10"/>
      <c r="N4" s="11"/>
    </row>
    <row r="5" spans="1:16" x14ac:dyDescent="0.3">
      <c r="D5" t="s">
        <v>6</v>
      </c>
      <c r="E5" t="s">
        <v>7</v>
      </c>
      <c r="F5" t="s">
        <v>8</v>
      </c>
      <c r="G5" t="s">
        <v>9</v>
      </c>
      <c r="K5" s="4" t="s">
        <v>46</v>
      </c>
      <c r="L5" t="s">
        <v>47</v>
      </c>
      <c r="M5" t="s">
        <v>19</v>
      </c>
      <c r="N5" s="5" t="s">
        <v>20</v>
      </c>
      <c r="O5" s="12" t="s">
        <v>21</v>
      </c>
      <c r="P5" s="13">
        <f>SUMXMY2(K6:K27,L6:L27)+100*SUMSQ(M6:M27)</f>
        <v>3.5254738817030888E-2</v>
      </c>
    </row>
    <row r="6" spans="1:16" x14ac:dyDescent="0.3">
      <c r="C6">
        <v>2002</v>
      </c>
      <c r="D6" s="19">
        <f>PWT!C14</f>
        <v>303592.625</v>
      </c>
      <c r="E6">
        <f>WEO_Data!C10*1000</f>
        <v>18747</v>
      </c>
      <c r="F6">
        <f t="shared" ref="F6:F27" si="0">LN(D6)</f>
        <v>12.623442032377204</v>
      </c>
      <c r="G6">
        <f t="shared" ref="G6:G27" si="1">LN(E6)</f>
        <v>9.8387890185971916</v>
      </c>
      <c r="K6" s="4">
        <f>G6-$B$2*F6</f>
        <v>5.4205843072651705</v>
      </c>
      <c r="L6">
        <v>5.4699400030591914</v>
      </c>
      <c r="N6" s="5">
        <f>K6-L6</f>
        <v>-4.9355695794020882E-2</v>
      </c>
    </row>
    <row r="7" spans="1:16" x14ac:dyDescent="0.3">
      <c r="C7">
        <v>2003</v>
      </c>
      <c r="D7" s="19">
        <f>PWT!C15</f>
        <v>307310.28125</v>
      </c>
      <c r="E7">
        <f>WEO_Data!C11*1000</f>
        <v>20852</v>
      </c>
      <c r="F7">
        <f t="shared" si="0"/>
        <v>12.63561320427873</v>
      </c>
      <c r="G7">
        <f t="shared" si="1"/>
        <v>9.9452051458879964</v>
      </c>
      <c r="K7" s="4">
        <f t="shared" ref="K6:K27" si="2">G7-$B$2*F7</f>
        <v>5.5227405243904411</v>
      </c>
      <c r="L7">
        <v>5.5335687567870515</v>
      </c>
      <c r="N7" s="5">
        <f t="shared" ref="N7:N27" si="3">K7-L7</f>
        <v>-1.082823239661046E-2</v>
      </c>
    </row>
    <row r="8" spans="1:16" x14ac:dyDescent="0.3">
      <c r="C8">
        <v>2004</v>
      </c>
      <c r="D8" s="19">
        <f>PWT!C16</f>
        <v>311984.28125</v>
      </c>
      <c r="E8">
        <f>WEO_Data!C12*1000</f>
        <v>22061</v>
      </c>
      <c r="F8">
        <f t="shared" si="0"/>
        <v>12.6507080849135</v>
      </c>
      <c r="G8">
        <f t="shared" si="1"/>
        <v>10.001566622695764</v>
      </c>
      <c r="K8" s="4">
        <f t="shared" si="2"/>
        <v>5.5738187929760388</v>
      </c>
      <c r="L8">
        <v>5.5967039533114766</v>
      </c>
      <c r="M8">
        <f>L8-2*L7+L6</f>
        <v>-4.9355720343502441E-4</v>
      </c>
      <c r="N8" s="5">
        <f t="shared" si="3"/>
        <v>-2.288516033543786E-2</v>
      </c>
    </row>
    <row r="9" spans="1:16" x14ac:dyDescent="0.3">
      <c r="C9">
        <v>2005</v>
      </c>
      <c r="D9" s="19">
        <f>PWT!C17</f>
        <v>317837.8125</v>
      </c>
      <c r="E9">
        <f>WEO_Data!C13*1000</f>
        <v>24176</v>
      </c>
      <c r="F9">
        <f t="shared" si="0"/>
        <v>12.66929650807114</v>
      </c>
      <c r="G9">
        <f t="shared" si="1"/>
        <v>10.093115684512521</v>
      </c>
      <c r="K9" s="4">
        <f t="shared" si="2"/>
        <v>5.6588619066876218</v>
      </c>
      <c r="L9">
        <v>5.6587437542412093</v>
      </c>
      <c r="M9">
        <f t="shared" ref="M9:M27" si="4">L9-2*L8+L7</f>
        <v>-1.0953955946924054E-3</v>
      </c>
      <c r="N9" s="5">
        <f t="shared" si="3"/>
        <v>1.1815244641244504E-4</v>
      </c>
    </row>
    <row r="10" spans="1:16" x14ac:dyDescent="0.3">
      <c r="C10">
        <v>2006</v>
      </c>
      <c r="D10" s="19">
        <f>PWT!C18</f>
        <v>322943.65625</v>
      </c>
      <c r="E10">
        <f>WEO_Data!C14*1000</f>
        <v>26454</v>
      </c>
      <c r="F10">
        <f t="shared" si="0"/>
        <v>12.685233148134078</v>
      </c>
      <c r="G10">
        <f t="shared" si="1"/>
        <v>10.183162654585992</v>
      </c>
      <c r="K10" s="4">
        <f t="shared" si="2"/>
        <v>5.7433310527390651</v>
      </c>
      <c r="L10">
        <v>5.7188574669598555</v>
      </c>
      <c r="M10">
        <f t="shared" si="4"/>
        <v>-1.9260882110865296E-3</v>
      </c>
      <c r="N10" s="5">
        <f t="shared" si="3"/>
        <v>2.447358577920955E-2</v>
      </c>
    </row>
    <row r="11" spans="1:16" x14ac:dyDescent="0.3">
      <c r="C11">
        <v>2007</v>
      </c>
      <c r="D11" s="19">
        <f>PWT!C19</f>
        <v>329445.875</v>
      </c>
      <c r="E11">
        <f>WEO_Data!C15*1000</f>
        <v>29781</v>
      </c>
      <c r="F11">
        <f t="shared" si="0"/>
        <v>12.705167355395465</v>
      </c>
      <c r="G11">
        <f t="shared" si="1"/>
        <v>10.301625885257831</v>
      </c>
      <c r="K11" s="4">
        <f t="shared" si="2"/>
        <v>5.8548173108694188</v>
      </c>
      <c r="L11">
        <v>5.776215583699833</v>
      </c>
      <c r="M11">
        <f t="shared" si="4"/>
        <v>-2.7555959786687012E-3</v>
      </c>
      <c r="N11" s="5">
        <f t="shared" si="3"/>
        <v>7.86017271695858E-2</v>
      </c>
    </row>
    <row r="12" spans="1:16" x14ac:dyDescent="0.3">
      <c r="C12">
        <v>2008</v>
      </c>
      <c r="D12" s="19">
        <f>PWT!C20</f>
        <v>332604.46875</v>
      </c>
      <c r="E12">
        <f>WEO_Data!C16*1000</f>
        <v>30502</v>
      </c>
      <c r="F12">
        <f t="shared" si="0"/>
        <v>12.714709281459484</v>
      </c>
      <c r="G12">
        <f t="shared" si="1"/>
        <v>10.325547534216129</v>
      </c>
      <c r="K12" s="4">
        <f t="shared" si="2"/>
        <v>5.8753992857053099</v>
      </c>
      <c r="L12">
        <v>5.8302333306595946</v>
      </c>
      <c r="M12">
        <f t="shared" si="4"/>
        <v>-3.3403697802159016E-3</v>
      </c>
      <c r="N12" s="5">
        <f t="shared" si="3"/>
        <v>4.51659550457153E-2</v>
      </c>
    </row>
    <row r="13" spans="1:16" x14ac:dyDescent="0.3">
      <c r="C13">
        <v>2009</v>
      </c>
      <c r="D13" s="19">
        <f>PWT!C21</f>
        <v>330608.28125</v>
      </c>
      <c r="E13">
        <f>WEO_Data!C17*1000</f>
        <v>29388</v>
      </c>
      <c r="F13">
        <f t="shared" si="0"/>
        <v>12.708689513208391</v>
      </c>
      <c r="G13">
        <f t="shared" si="1"/>
        <v>10.288341706740168</v>
      </c>
      <c r="K13" s="4">
        <f t="shared" si="2"/>
        <v>5.8403003771172308</v>
      </c>
      <c r="L13">
        <v>5.8811119514334296</v>
      </c>
      <c r="M13">
        <f t="shared" si="4"/>
        <v>-3.1391261859265995E-3</v>
      </c>
      <c r="N13" s="5">
        <f t="shared" si="3"/>
        <v>-4.0811574316198751E-2</v>
      </c>
    </row>
    <row r="14" spans="1:16" x14ac:dyDescent="0.3">
      <c r="C14">
        <v>2010</v>
      </c>
      <c r="D14" s="19">
        <f>PWT!C22</f>
        <v>332551.53125</v>
      </c>
      <c r="E14">
        <f>WEO_Data!C18*1000</f>
        <v>31428</v>
      </c>
      <c r="F14">
        <f t="shared" si="0"/>
        <v>12.714550108272707</v>
      </c>
      <c r="G14">
        <f t="shared" si="1"/>
        <v>10.355454494295712</v>
      </c>
      <c r="K14" s="4">
        <f t="shared" si="2"/>
        <v>5.9053619564002648</v>
      </c>
      <c r="L14">
        <v>5.9295043492917747</v>
      </c>
      <c r="M14">
        <f t="shared" si="4"/>
        <v>-2.486222915489833E-3</v>
      </c>
      <c r="N14" s="5">
        <f t="shared" si="3"/>
        <v>-2.4142392891509878E-2</v>
      </c>
    </row>
    <row r="15" spans="1:16" x14ac:dyDescent="0.3">
      <c r="C15">
        <v>2011</v>
      </c>
      <c r="D15" s="19">
        <f>PWT!C23</f>
        <v>336560.28125</v>
      </c>
      <c r="E15">
        <f>WEO_Data!C19*1000</f>
        <v>33927</v>
      </c>
      <c r="F15">
        <f t="shared" si="0"/>
        <v>12.726532553924857</v>
      </c>
      <c r="G15">
        <f t="shared" si="1"/>
        <v>10.431966436539437</v>
      </c>
      <c r="K15" s="4">
        <f t="shared" si="2"/>
        <v>5.977680042665737</v>
      </c>
      <c r="L15">
        <v>5.9756553110221908</v>
      </c>
      <c r="M15">
        <f t="shared" si="4"/>
        <v>-2.2414361279290418E-3</v>
      </c>
      <c r="N15" s="5">
        <f t="shared" si="3"/>
        <v>2.0247316435462182E-3</v>
      </c>
    </row>
    <row r="16" spans="1:16" x14ac:dyDescent="0.3">
      <c r="C16">
        <v>2012</v>
      </c>
      <c r="D16" s="19">
        <f>PWT!C24</f>
        <v>341471.1875</v>
      </c>
      <c r="E16">
        <f>WEO_Data!C20*1000</f>
        <v>36159</v>
      </c>
      <c r="F16">
        <f t="shared" si="0"/>
        <v>12.741018584009</v>
      </c>
      <c r="G16">
        <f t="shared" si="1"/>
        <v>10.495681159256453</v>
      </c>
      <c r="K16" s="4">
        <f t="shared" si="2"/>
        <v>6.0363246548533027</v>
      </c>
      <c r="L16">
        <v>6.0195682020579131</v>
      </c>
      <c r="M16">
        <f t="shared" si="4"/>
        <v>-2.2380706946938389E-3</v>
      </c>
      <c r="N16" s="5">
        <f t="shared" si="3"/>
        <v>1.675645279538962E-2</v>
      </c>
    </row>
    <row r="17" spans="3:14" x14ac:dyDescent="0.3">
      <c r="C17">
        <v>2013</v>
      </c>
      <c r="D17" s="19">
        <f>PWT!C25</f>
        <v>344239.03125</v>
      </c>
      <c r="E17">
        <f>WEO_Data!C21*1000</f>
        <v>38015</v>
      </c>
      <c r="F17">
        <f t="shared" si="0"/>
        <v>12.749091553338175</v>
      </c>
      <c r="G17">
        <f t="shared" si="1"/>
        <v>10.545736097662537</v>
      </c>
      <c r="K17" s="4">
        <f t="shared" si="2"/>
        <v>6.0835540539941766</v>
      </c>
      <c r="L17">
        <v>6.0612666316718871</v>
      </c>
      <c r="M17">
        <f t="shared" si="4"/>
        <v>-2.2144614217483038E-3</v>
      </c>
      <c r="N17" s="5">
        <f t="shared" si="3"/>
        <v>2.228742232228953E-2</v>
      </c>
    </row>
    <row r="18" spans="3:14" x14ac:dyDescent="0.3">
      <c r="C18">
        <v>2014</v>
      </c>
      <c r="D18" s="19">
        <f>PWT!C26</f>
        <v>350962.15625</v>
      </c>
      <c r="E18">
        <f>WEO_Data!C22*1000</f>
        <v>39570</v>
      </c>
      <c r="F18">
        <f t="shared" si="0"/>
        <v>12.768433679683771</v>
      </c>
      <c r="G18">
        <f t="shared" si="1"/>
        <v>10.58582653437947</v>
      </c>
      <c r="K18" s="4">
        <f t="shared" si="2"/>
        <v>6.1168747464901498</v>
      </c>
      <c r="L18">
        <v>6.1009417765940315</v>
      </c>
      <c r="M18">
        <f t="shared" si="4"/>
        <v>-2.0232846918295522E-3</v>
      </c>
      <c r="N18" s="5">
        <f t="shared" si="3"/>
        <v>1.5932969896118365E-2</v>
      </c>
    </row>
    <row r="19" spans="3:14" x14ac:dyDescent="0.3">
      <c r="C19">
        <v>2015</v>
      </c>
      <c r="D19" s="19">
        <f>PWT!C27</f>
        <v>360259.8125</v>
      </c>
      <c r="E19">
        <f>WEO_Data!C23*1000</f>
        <v>40896</v>
      </c>
      <c r="F19">
        <f t="shared" si="0"/>
        <v>12.794580751519966</v>
      </c>
      <c r="G19">
        <f t="shared" si="1"/>
        <v>10.618787537737207</v>
      </c>
      <c r="K19" s="4">
        <f t="shared" si="2"/>
        <v>6.1406842747052188</v>
      </c>
      <c r="L19">
        <v>6.1390076858883988</v>
      </c>
      <c r="M19">
        <f t="shared" si="4"/>
        <v>-1.6092356277770392E-3</v>
      </c>
      <c r="N19" s="5">
        <f t="shared" si="3"/>
        <v>1.6765888168199794E-3</v>
      </c>
    </row>
    <row r="20" spans="3:14" x14ac:dyDescent="0.3">
      <c r="C20">
        <v>2016</v>
      </c>
      <c r="D20" s="19">
        <f>PWT!C28</f>
        <v>370547.65625</v>
      </c>
      <c r="E20">
        <f>WEO_Data!C24*1000</f>
        <v>42307</v>
      </c>
      <c r="F20">
        <f t="shared" si="0"/>
        <v>12.822737342302155</v>
      </c>
      <c r="G20">
        <f t="shared" si="1"/>
        <v>10.652707835976868</v>
      </c>
      <c r="K20" s="4">
        <f t="shared" si="2"/>
        <v>6.1647497661711137</v>
      </c>
      <c r="L20">
        <v>6.1760377386119618</v>
      </c>
      <c r="M20">
        <f t="shared" si="4"/>
        <v>-1.0358565708044054E-3</v>
      </c>
      <c r="N20" s="5">
        <f t="shared" si="3"/>
        <v>-1.1287972440848115E-2</v>
      </c>
    </row>
    <row r="21" spans="3:14" x14ac:dyDescent="0.3">
      <c r="C21">
        <v>2017</v>
      </c>
      <c r="D21" s="19">
        <f>PWT!C29</f>
        <v>380655.78125</v>
      </c>
      <c r="E21">
        <f>WEO_Data!C25*1000</f>
        <v>44490</v>
      </c>
      <c r="F21">
        <f t="shared" si="0"/>
        <v>12.849650784455619</v>
      </c>
      <c r="G21">
        <f t="shared" si="1"/>
        <v>10.703019723800088</v>
      </c>
      <c r="K21" s="4">
        <f t="shared" si="2"/>
        <v>6.2056419492406212</v>
      </c>
      <c r="L21">
        <v>6.2126220810416939</v>
      </c>
      <c r="M21">
        <f t="shared" si="4"/>
        <v>-4.4571029383089211E-4</v>
      </c>
      <c r="N21" s="5">
        <f t="shared" si="3"/>
        <v>-6.9801318010727087E-3</v>
      </c>
    </row>
    <row r="22" spans="3:14" x14ac:dyDescent="0.3">
      <c r="C22">
        <v>2018</v>
      </c>
      <c r="D22" s="19">
        <f>PWT!C30</f>
        <v>390625.1875</v>
      </c>
      <c r="E22">
        <f>WEO_Data!C26*1000</f>
        <v>47187</v>
      </c>
      <c r="F22">
        <f t="shared" si="0"/>
        <v>12.875503779472687</v>
      </c>
      <c r="G22">
        <f t="shared" si="1"/>
        <v>10.761873709908752</v>
      </c>
      <c r="K22" s="4">
        <f t="shared" si="2"/>
        <v>6.2554473870933114</v>
      </c>
      <c r="L22">
        <v>6.2492379779636487</v>
      </c>
      <c r="M22">
        <f t="shared" si="4"/>
        <v>3.155449222269624E-5</v>
      </c>
      <c r="N22" s="5">
        <f t="shared" si="3"/>
        <v>6.2094091296627241E-3</v>
      </c>
    </row>
    <row r="23" spans="3:14" x14ac:dyDescent="0.3">
      <c r="C23">
        <v>2019</v>
      </c>
      <c r="D23" s="19">
        <f>PWT!C31</f>
        <v>399934.28125</v>
      </c>
      <c r="E23">
        <f>WEO_Data!C27*1000</f>
        <v>49726</v>
      </c>
      <c r="F23">
        <f t="shared" si="0"/>
        <v>12.89905551571691</v>
      </c>
      <c r="G23">
        <f t="shared" si="1"/>
        <v>10.814283214128304</v>
      </c>
      <c r="K23" s="4">
        <f t="shared" si="2"/>
        <v>6.299613783627386</v>
      </c>
      <c r="L23">
        <v>6.2862928939238021</v>
      </c>
      <c r="M23">
        <f t="shared" si="4"/>
        <v>4.390190381986514E-4</v>
      </c>
      <c r="N23" s="5">
        <f t="shared" si="3"/>
        <v>1.3320889703583916E-2</v>
      </c>
    </row>
    <row r="24" spans="3:14" x14ac:dyDescent="0.3">
      <c r="C24">
        <v>2020</v>
      </c>
      <c r="D24" s="19">
        <f>PWT!C32</f>
        <v>405156.15625</v>
      </c>
      <c r="E24">
        <f>WEO_Data!C28*1000</f>
        <v>46598</v>
      </c>
      <c r="F24">
        <f t="shared" si="0"/>
        <v>12.912027842762939</v>
      </c>
      <c r="G24">
        <f t="shared" si="1"/>
        <v>10.749312900737779</v>
      </c>
      <c r="K24" s="4">
        <f t="shared" si="2"/>
        <v>6.2301031557707507</v>
      </c>
      <c r="L24">
        <v>6.3242563874571731</v>
      </c>
      <c r="M24">
        <f t="shared" si="4"/>
        <v>9.0857757321760602E-4</v>
      </c>
      <c r="N24" s="5">
        <f t="shared" si="3"/>
        <v>-9.4153231686422423E-2</v>
      </c>
    </row>
    <row r="25" spans="3:14" x14ac:dyDescent="0.3">
      <c r="C25">
        <v>2021</v>
      </c>
      <c r="D25" s="19">
        <f>PWT!C33</f>
        <v>409189.75</v>
      </c>
      <c r="E25">
        <f>WEO_Data!C29*1000</f>
        <v>51558</v>
      </c>
      <c r="F25">
        <f t="shared" si="0"/>
        <v>12.921934263870025</v>
      </c>
      <c r="G25">
        <f t="shared" si="1"/>
        <v>10.850462666541278</v>
      </c>
      <c r="K25" s="4">
        <f t="shared" si="2"/>
        <v>6.3277856741867691</v>
      </c>
      <c r="L25">
        <v>6.3637312255544591</v>
      </c>
      <c r="M25">
        <f t="shared" si="4"/>
        <v>1.5113445639149958E-3</v>
      </c>
      <c r="N25" s="5">
        <f t="shared" si="3"/>
        <v>-3.5945551367690065E-2</v>
      </c>
    </row>
    <row r="26" spans="3:14" x14ac:dyDescent="0.3">
      <c r="C26">
        <v>2022</v>
      </c>
      <c r="D26" s="19">
        <f>PWT!C34</f>
        <v>415085.84375</v>
      </c>
      <c r="E26">
        <f>WEO_Data!C30*1000</f>
        <v>57208</v>
      </c>
      <c r="F26">
        <f t="shared" si="0"/>
        <v>12.936240630231463</v>
      </c>
      <c r="G26">
        <f t="shared" si="1"/>
        <v>10.954449027728232</v>
      </c>
      <c r="K26" s="4">
        <f t="shared" si="2"/>
        <v>6.4267648071472205</v>
      </c>
      <c r="L26">
        <v>6.4043786428702818</v>
      </c>
      <c r="M26">
        <f t="shared" si="4"/>
        <v>1.1725792185366402E-3</v>
      </c>
      <c r="N26" s="5">
        <f t="shared" si="3"/>
        <v>2.2386164276938736E-2</v>
      </c>
    </row>
    <row r="27" spans="3:14" x14ac:dyDescent="0.3">
      <c r="C27">
        <v>2023</v>
      </c>
      <c r="D27" s="19">
        <f>PWT!C35</f>
        <v>426190.5</v>
      </c>
      <c r="E27">
        <f>WEO_Data!C31*1000</f>
        <v>61689</v>
      </c>
      <c r="F27">
        <f t="shared" si="0"/>
        <v>12.962641708393535</v>
      </c>
      <c r="G27">
        <f t="shared" si="1"/>
        <v>11.029860911989628</v>
      </c>
      <c r="K27" s="6">
        <f t="shared" si="2"/>
        <v>6.4929363140518905</v>
      </c>
      <c r="L27" s="7">
        <v>6.4455004194434995</v>
      </c>
      <c r="M27" s="7">
        <f t="shared" si="4"/>
        <v>4.7435925739502949E-4</v>
      </c>
      <c r="N27" s="8">
        <f t="shared" si="3"/>
        <v>4.7435894608391038E-2</v>
      </c>
    </row>
    <row r="35" spans="3:16" x14ac:dyDescent="0.3">
      <c r="D35" t="s">
        <v>11</v>
      </c>
      <c r="E35" t="s">
        <v>6</v>
      </c>
      <c r="F35" t="s">
        <v>48</v>
      </c>
      <c r="G35" t="s">
        <v>49</v>
      </c>
      <c r="H35" t="s">
        <v>10</v>
      </c>
      <c r="I35" t="s">
        <v>12</v>
      </c>
      <c r="J35" t="s">
        <v>13</v>
      </c>
      <c r="K35" t="s">
        <v>14</v>
      </c>
      <c r="L35" t="s">
        <v>50</v>
      </c>
      <c r="M35" t="s">
        <v>15</v>
      </c>
      <c r="N35" t="s">
        <v>16</v>
      </c>
      <c r="O35" t="s">
        <v>17</v>
      </c>
      <c r="P35" t="s">
        <v>18</v>
      </c>
    </row>
    <row r="36" spans="3:16" x14ac:dyDescent="0.3">
      <c r="C36">
        <v>2002</v>
      </c>
      <c r="D36">
        <f>E36/F36</f>
        <v>16.194197738304794</v>
      </c>
      <c r="E36" s="19">
        <f>D6</f>
        <v>303592.625</v>
      </c>
      <c r="F36">
        <f>WEO_Data!C10*1000</f>
        <v>18747</v>
      </c>
      <c r="G36">
        <f>L6</f>
        <v>5.4699400030591914</v>
      </c>
      <c r="H36">
        <f>EXP(G36)*(E36^$B$2)</f>
        <v>19695.485270811598</v>
      </c>
      <c r="K36" s="19">
        <f>E36+J36</f>
        <v>303592.625</v>
      </c>
      <c r="L36">
        <f t="shared" ref="L36:L75" si="5">EXP(G36)*(K36^$B$2)</f>
        <v>19695.485270811598</v>
      </c>
      <c r="M36">
        <f t="shared" ref="M36:M75" si="6">100*(L36/H36-1)</f>
        <v>0</v>
      </c>
      <c r="N36">
        <f>H36*(1+M36/100)</f>
        <v>19695.485270811598</v>
      </c>
    </row>
    <row r="37" spans="3:16" x14ac:dyDescent="0.3">
      <c r="C37">
        <v>2003</v>
      </c>
      <c r="D37">
        <f>E37/F37</f>
        <v>14.737688531076156</v>
      </c>
      <c r="E37" s="19">
        <f>D7</f>
        <v>307310.28125</v>
      </c>
      <c r="F37">
        <f>WEO_Data!C11*1000</f>
        <v>20852</v>
      </c>
      <c r="G37">
        <f>L7</f>
        <v>5.5335687567870515</v>
      </c>
      <c r="H37">
        <f>EXP(G37)*(E37^$B$2)</f>
        <v>21079.017181177649</v>
      </c>
      <c r="K37" s="19">
        <f>E37+J37</f>
        <v>307310.28125</v>
      </c>
      <c r="L37">
        <f t="shared" si="5"/>
        <v>21079.017181177649</v>
      </c>
      <c r="M37">
        <f t="shared" si="6"/>
        <v>0</v>
      </c>
      <c r="N37">
        <f t="shared" ref="N37:N75" si="7">H37*(1+M37/100)</f>
        <v>21079.017181177649</v>
      </c>
      <c r="O37">
        <f>100*(N37/N36-1)</f>
        <v>7.0246144806415334</v>
      </c>
      <c r="P37">
        <f>100*(F37/F36-1)</f>
        <v>11.228463220781993</v>
      </c>
    </row>
    <row r="38" spans="3:16" x14ac:dyDescent="0.3">
      <c r="C38">
        <v>2004</v>
      </c>
      <c r="D38">
        <f>E38/F38</f>
        <v>14.141892083314445</v>
      </c>
      <c r="E38" s="19">
        <f>D8</f>
        <v>311984.28125</v>
      </c>
      <c r="F38">
        <f>WEO_Data!C12*1000</f>
        <v>22061</v>
      </c>
      <c r="G38">
        <f>L8</f>
        <v>5.5967039533114766</v>
      </c>
      <c r="H38">
        <f>EXP(G38)*(E38^$B$2)</f>
        <v>22571.690854699726</v>
      </c>
      <c r="K38" s="19">
        <f>E38+J38</f>
        <v>311984.28125</v>
      </c>
      <c r="L38">
        <f t="shared" si="5"/>
        <v>22571.690854699726</v>
      </c>
      <c r="M38">
        <f t="shared" si="6"/>
        <v>0</v>
      </c>
      <c r="N38">
        <f t="shared" si="7"/>
        <v>22571.690854699726</v>
      </c>
      <c r="O38">
        <f t="shared" ref="O38:O75" si="8">100*(N38/N37-1)</f>
        <v>7.0813248107931104</v>
      </c>
      <c r="P38">
        <f>100*(F38/F37-1)</f>
        <v>5.7980049875311801</v>
      </c>
    </row>
    <row r="39" spans="3:16" x14ac:dyDescent="0.3">
      <c r="C39">
        <v>2005</v>
      </c>
      <c r="D39">
        <f>E39/F39</f>
        <v>13.146832085539378</v>
      </c>
      <c r="E39" s="19">
        <f>D9</f>
        <v>317837.8125</v>
      </c>
      <c r="F39">
        <f>WEO_Data!C13*1000</f>
        <v>24176</v>
      </c>
      <c r="G39">
        <f>L9</f>
        <v>5.6587437542412093</v>
      </c>
      <c r="H39">
        <f>EXP(G39)*(E39^$B$2)</f>
        <v>24173.14371519737</v>
      </c>
      <c r="K39" s="19">
        <f>E39+J39</f>
        <v>317837.8125</v>
      </c>
      <c r="L39">
        <f t="shared" si="5"/>
        <v>24173.14371519737</v>
      </c>
      <c r="M39">
        <f t="shared" si="6"/>
        <v>0</v>
      </c>
      <c r="N39">
        <f t="shared" si="7"/>
        <v>24173.14371519737</v>
      </c>
      <c r="O39">
        <f t="shared" si="8"/>
        <v>7.0949618741752429</v>
      </c>
      <c r="P39">
        <f>100*(F39/F38-1)</f>
        <v>9.5870540773310466</v>
      </c>
    </row>
    <row r="40" spans="3:16" x14ac:dyDescent="0.3">
      <c r="C40">
        <v>2006</v>
      </c>
      <c r="D40">
        <f>E40/F40</f>
        <v>12.207743866712029</v>
      </c>
      <c r="E40" s="19">
        <f>D10</f>
        <v>322943.65625</v>
      </c>
      <c r="F40">
        <f>WEO_Data!C14*1000</f>
        <v>26454</v>
      </c>
      <c r="G40">
        <f>L10</f>
        <v>5.7188574669598555</v>
      </c>
      <c r="H40">
        <f>EXP(G40)*(E40^$B$2)</f>
        <v>25814.433921799293</v>
      </c>
      <c r="K40" s="19">
        <f>E40+J40</f>
        <v>322943.65625</v>
      </c>
      <c r="L40">
        <f t="shared" si="5"/>
        <v>25814.433921799293</v>
      </c>
      <c r="M40">
        <f t="shared" si="6"/>
        <v>0</v>
      </c>
      <c r="N40">
        <f t="shared" si="7"/>
        <v>25814.433921799293</v>
      </c>
      <c r="O40">
        <f t="shared" si="8"/>
        <v>6.7897259286555434</v>
      </c>
      <c r="P40">
        <f>100*(F40/F39-1)</f>
        <v>9.4225678358702769</v>
      </c>
    </row>
    <row r="41" spans="3:16" x14ac:dyDescent="0.3">
      <c r="C41">
        <v>2007</v>
      </c>
      <c r="D41">
        <f>E41/F41</f>
        <v>11.062283838689098</v>
      </c>
      <c r="E41" s="19">
        <f>D11</f>
        <v>329445.875</v>
      </c>
      <c r="F41">
        <f>WEO_Data!C15*1000</f>
        <v>29781</v>
      </c>
      <c r="G41">
        <f>L11</f>
        <v>5.776215583699833</v>
      </c>
      <c r="H41">
        <f>EXP(G41)*(E41^$B$2)</f>
        <v>27529.795176229287</v>
      </c>
      <c r="K41" s="19">
        <f>E41+J41</f>
        <v>329445.875</v>
      </c>
      <c r="L41">
        <f t="shared" si="5"/>
        <v>27529.795176229287</v>
      </c>
      <c r="M41">
        <f t="shared" si="6"/>
        <v>0</v>
      </c>
      <c r="N41">
        <f t="shared" si="7"/>
        <v>27529.795176229287</v>
      </c>
      <c r="O41">
        <f t="shared" si="8"/>
        <v>6.6449694757065192</v>
      </c>
      <c r="P41">
        <f>100*(F41/F40-1)</f>
        <v>12.576547970061247</v>
      </c>
    </row>
    <row r="42" spans="3:16" x14ac:dyDescent="0.3">
      <c r="C42">
        <v>2008</v>
      </c>
      <c r="D42">
        <f>E42/F42</f>
        <v>10.904349509868206</v>
      </c>
      <c r="E42" s="19">
        <f>D12</f>
        <v>332604.46875</v>
      </c>
      <c r="F42">
        <f>WEO_Data!C16*1000</f>
        <v>30502</v>
      </c>
      <c r="G42">
        <f>L12</f>
        <v>5.8302333306595946</v>
      </c>
      <c r="H42">
        <f>EXP(G42)*(E42^$B$2)</f>
        <v>29154.996370615492</v>
      </c>
      <c r="K42" s="19">
        <f>E42+J42</f>
        <v>332604.46875</v>
      </c>
      <c r="L42">
        <f t="shared" si="5"/>
        <v>29154.996370615492</v>
      </c>
      <c r="M42">
        <f t="shared" si="6"/>
        <v>0</v>
      </c>
      <c r="N42">
        <f t="shared" si="7"/>
        <v>29154.996370615492</v>
      </c>
      <c r="O42">
        <f t="shared" si="8"/>
        <v>5.9034263930502817</v>
      </c>
      <c r="P42">
        <f>100*(F42/F41-1)</f>
        <v>2.4210066821127585</v>
      </c>
    </row>
    <row r="43" spans="3:16" x14ac:dyDescent="0.3">
      <c r="C43">
        <v>2009</v>
      </c>
      <c r="D43">
        <f>E43/F43</f>
        <v>11.249771377773241</v>
      </c>
      <c r="E43" s="19">
        <f>D13</f>
        <v>330608.28125</v>
      </c>
      <c r="F43">
        <f>WEO_Data!C17*1000</f>
        <v>29388</v>
      </c>
      <c r="G43">
        <f>L13</f>
        <v>5.8811119514334296</v>
      </c>
      <c r="H43">
        <f>EXP(G43)*(E43^$B$2)</f>
        <v>30612.181013165271</v>
      </c>
      <c r="K43" s="19">
        <f>E43+J43</f>
        <v>330608.28125</v>
      </c>
      <c r="L43">
        <f t="shared" si="5"/>
        <v>30612.181013165271</v>
      </c>
      <c r="M43">
        <f t="shared" si="6"/>
        <v>0</v>
      </c>
      <c r="N43">
        <f t="shared" si="7"/>
        <v>30612.181013165271</v>
      </c>
      <c r="O43">
        <f t="shared" si="8"/>
        <v>4.9980614781294674</v>
      </c>
      <c r="P43">
        <f>100*(F43/F42-1)</f>
        <v>-3.6522195265884183</v>
      </c>
    </row>
    <row r="44" spans="3:16" x14ac:dyDescent="0.3">
      <c r="C44">
        <v>2010</v>
      </c>
      <c r="D44">
        <f>E44/F44</f>
        <v>10.581377473908617</v>
      </c>
      <c r="E44" s="19">
        <f>D14</f>
        <v>332551.53125</v>
      </c>
      <c r="F44">
        <f>WEO_Data!C18*1000</f>
        <v>31428</v>
      </c>
      <c r="G44">
        <f>L14</f>
        <v>5.9295043492917747</v>
      </c>
      <c r="H44">
        <f>EXP(G44)*(E44^$B$2)</f>
        <v>32195.980263007987</v>
      </c>
      <c r="K44" s="19">
        <f>E44+J44</f>
        <v>332551.53125</v>
      </c>
      <c r="L44">
        <f t="shared" si="5"/>
        <v>32195.980263007987</v>
      </c>
      <c r="M44">
        <f t="shared" si="6"/>
        <v>0</v>
      </c>
      <c r="N44">
        <f t="shared" si="7"/>
        <v>32195.980263007987</v>
      </c>
      <c r="O44">
        <f t="shared" si="8"/>
        <v>5.1737550132791243</v>
      </c>
      <c r="P44">
        <f>100*(F44/F43-1)</f>
        <v>6.9416088199264925</v>
      </c>
    </row>
    <row r="45" spans="3:16" x14ac:dyDescent="0.3">
      <c r="C45">
        <v>2011</v>
      </c>
      <c r="D45">
        <f>E45/F45</f>
        <v>9.920130906063017</v>
      </c>
      <c r="E45" s="19">
        <f>D15</f>
        <v>336560.28125</v>
      </c>
      <c r="F45">
        <f>WEO_Data!C19*1000</f>
        <v>33927</v>
      </c>
      <c r="G45">
        <f>L15</f>
        <v>5.9756553110221908</v>
      </c>
      <c r="H45">
        <f>EXP(G45)*(E45^$B$2)</f>
        <v>33858.376425134913</v>
      </c>
      <c r="K45" s="19">
        <f>E45+J45</f>
        <v>336560.28125</v>
      </c>
      <c r="L45">
        <f t="shared" si="5"/>
        <v>33858.376425134913</v>
      </c>
      <c r="M45">
        <f t="shared" si="6"/>
        <v>0</v>
      </c>
      <c r="N45">
        <f t="shared" si="7"/>
        <v>33858.376425134913</v>
      </c>
      <c r="O45">
        <f t="shared" si="8"/>
        <v>5.163365577152379</v>
      </c>
      <c r="P45">
        <f>100*(F45/F44-1)</f>
        <v>7.9515082092401768</v>
      </c>
    </row>
    <row r="46" spans="3:16" x14ac:dyDescent="0.3">
      <c r="C46">
        <v>2012</v>
      </c>
      <c r="D46">
        <f>E46/F46</f>
        <v>9.4436015238253272</v>
      </c>
      <c r="E46" s="19">
        <f>D16</f>
        <v>341471.1875</v>
      </c>
      <c r="F46">
        <f>WEO_Data!C20*1000</f>
        <v>36159</v>
      </c>
      <c r="G46">
        <f>L16</f>
        <v>6.0195682020579131</v>
      </c>
      <c r="H46">
        <f>EXP(G46)*(E46^$B$2)</f>
        <v>35558.151526634545</v>
      </c>
      <c r="K46" s="19">
        <f>E46+J46</f>
        <v>341471.1875</v>
      </c>
      <c r="L46">
        <f t="shared" si="5"/>
        <v>35558.151526634545</v>
      </c>
      <c r="M46">
        <f t="shared" si="6"/>
        <v>0</v>
      </c>
      <c r="N46">
        <f t="shared" si="7"/>
        <v>35558.151526634545</v>
      </c>
      <c r="O46">
        <f t="shared" si="8"/>
        <v>5.0202498789569727</v>
      </c>
      <c r="P46">
        <f>100*(F46/F45-1)</f>
        <v>6.578831019541953</v>
      </c>
    </row>
    <row r="47" spans="3:16" x14ac:dyDescent="0.3">
      <c r="C47">
        <v>2013</v>
      </c>
      <c r="D47">
        <f>E47/F47</f>
        <v>9.0553473957648301</v>
      </c>
      <c r="E47" s="19">
        <f>D17</f>
        <v>344239.03125</v>
      </c>
      <c r="F47">
        <f>WEO_Data!C21*1000</f>
        <v>38015</v>
      </c>
      <c r="G47">
        <f>L17</f>
        <v>6.0612666316718871</v>
      </c>
      <c r="H47">
        <f>EXP(G47)*(E47^$B$2)</f>
        <v>37177.115466830794</v>
      </c>
      <c r="K47" s="19">
        <f>E47+J47</f>
        <v>344239.03125</v>
      </c>
      <c r="L47">
        <f t="shared" si="5"/>
        <v>37177.115466830794</v>
      </c>
      <c r="M47">
        <f t="shared" si="6"/>
        <v>0</v>
      </c>
      <c r="N47">
        <f t="shared" si="7"/>
        <v>37177.115466830794</v>
      </c>
      <c r="O47">
        <f t="shared" si="8"/>
        <v>4.553003659325694</v>
      </c>
      <c r="P47">
        <f>100*(F47/F46-1)</f>
        <v>5.1328853120938156</v>
      </c>
    </row>
    <row r="48" spans="3:16" x14ac:dyDescent="0.3">
      <c r="C48">
        <v>2014</v>
      </c>
      <c r="D48">
        <f>E48/F48</f>
        <v>8.8693999557745773</v>
      </c>
      <c r="E48" s="19">
        <f>D18</f>
        <v>350962.15625</v>
      </c>
      <c r="F48">
        <f>WEO_Data!C22*1000</f>
        <v>39570</v>
      </c>
      <c r="G48">
        <f>L18</f>
        <v>6.1009417765940315</v>
      </c>
      <c r="H48">
        <f>EXP(G48)*(E48^$B$2)</f>
        <v>38944.528422885815</v>
      </c>
      <c r="K48" s="19">
        <f>E48+J48</f>
        <v>350962.15625</v>
      </c>
      <c r="L48">
        <f t="shared" si="5"/>
        <v>38944.528422885815</v>
      </c>
      <c r="M48">
        <f t="shared" si="6"/>
        <v>0</v>
      </c>
      <c r="N48">
        <f t="shared" si="7"/>
        <v>38944.528422885815</v>
      </c>
      <c r="O48">
        <f t="shared" si="8"/>
        <v>4.7540346631569586</v>
      </c>
      <c r="P48">
        <f>100*(F48/F47-1)</f>
        <v>4.0904905958174309</v>
      </c>
    </row>
    <row r="49" spans="3:16" x14ac:dyDescent="0.3">
      <c r="C49">
        <v>2015</v>
      </c>
      <c r="D49">
        <f>E49/F49</f>
        <v>8.8091699065923326</v>
      </c>
      <c r="E49" s="19">
        <f>D19</f>
        <v>360259.8125</v>
      </c>
      <c r="F49">
        <f>WEO_Data!C23*1000</f>
        <v>40896</v>
      </c>
      <c r="G49">
        <f>L19</f>
        <v>6.1390076858883988</v>
      </c>
      <c r="H49">
        <f>EXP(G49)*(E49^$B$2)</f>
        <v>40827.491669945142</v>
      </c>
      <c r="K49" s="19">
        <f>E49+J49</f>
        <v>360259.8125</v>
      </c>
      <c r="L49">
        <f t="shared" si="5"/>
        <v>40827.491669945142</v>
      </c>
      <c r="M49">
        <f t="shared" si="6"/>
        <v>0</v>
      </c>
      <c r="N49">
        <f t="shared" si="7"/>
        <v>40827.491669945142</v>
      </c>
      <c r="O49">
        <f t="shared" si="8"/>
        <v>4.8349879259362183</v>
      </c>
      <c r="P49">
        <f>100*(F49/F48-1)</f>
        <v>3.3510235026535273</v>
      </c>
    </row>
    <row r="50" spans="3:16" x14ac:dyDescent="0.3">
      <c r="C50">
        <v>2016</v>
      </c>
      <c r="D50">
        <f>E50/F50</f>
        <v>8.7585424693313172</v>
      </c>
      <c r="E50" s="19">
        <f>D20</f>
        <v>370547.65625</v>
      </c>
      <c r="F50">
        <f>WEO_Data!C24*1000</f>
        <v>42307</v>
      </c>
      <c r="G50">
        <f>L20</f>
        <v>6.1760377386119618</v>
      </c>
      <c r="H50">
        <f>EXP(G50)*(E50^$B$2)</f>
        <v>42787.265763864387</v>
      </c>
      <c r="K50" s="19">
        <f>E50+J50</f>
        <v>370547.65625</v>
      </c>
      <c r="L50">
        <f t="shared" si="5"/>
        <v>42787.265763864387</v>
      </c>
      <c r="M50">
        <f t="shared" si="6"/>
        <v>0</v>
      </c>
      <c r="N50">
        <f t="shared" si="7"/>
        <v>42787.265763864387</v>
      </c>
      <c r="O50">
        <f t="shared" si="8"/>
        <v>4.8001334732055589</v>
      </c>
      <c r="P50">
        <f>100*(F50/F49-1)</f>
        <v>3.4502151799687075</v>
      </c>
    </row>
    <row r="51" spans="3:16" x14ac:dyDescent="0.3">
      <c r="C51">
        <v>2017</v>
      </c>
      <c r="D51">
        <f>E51/F51</f>
        <v>8.5559851933018649</v>
      </c>
      <c r="E51" s="19">
        <f>D21</f>
        <v>380655.78125</v>
      </c>
      <c r="F51">
        <f>WEO_Data!C25*1000</f>
        <v>44490</v>
      </c>
      <c r="G51">
        <f>L21</f>
        <v>6.2126220810416939</v>
      </c>
      <c r="H51">
        <f>EXP(G51)*(E51^$B$2)</f>
        <v>44801.632416214306</v>
      </c>
      <c r="K51" s="19">
        <f>E51+J51</f>
        <v>380655.78125</v>
      </c>
      <c r="L51">
        <f t="shared" si="5"/>
        <v>44801.632416214306</v>
      </c>
      <c r="M51">
        <f t="shared" si="6"/>
        <v>0</v>
      </c>
      <c r="N51">
        <f t="shared" si="7"/>
        <v>44801.632416214306</v>
      </c>
      <c r="O51">
        <f t="shared" si="8"/>
        <v>4.7078648667733702</v>
      </c>
      <c r="P51">
        <f>100*(F51/F50-1)</f>
        <v>5.1599026165882744</v>
      </c>
    </row>
    <row r="52" spans="3:16" x14ac:dyDescent="0.3">
      <c r="C52">
        <v>2018</v>
      </c>
      <c r="D52">
        <f>E52/F52</f>
        <v>8.2782373852967979</v>
      </c>
      <c r="E52" s="19">
        <f>D22</f>
        <v>390625.1875</v>
      </c>
      <c r="F52">
        <f>WEO_Data!C26*1000</f>
        <v>47187</v>
      </c>
      <c r="G52">
        <f>L22</f>
        <v>6.2492379779636487</v>
      </c>
      <c r="H52">
        <f>EXP(G52)*(E52^$B$2)</f>
        <v>46894.904420398983</v>
      </c>
      <c r="K52" s="19">
        <f>E52+J52</f>
        <v>390625.1875</v>
      </c>
      <c r="L52">
        <f t="shared" si="5"/>
        <v>46894.904420398983</v>
      </c>
      <c r="M52">
        <f t="shared" si="6"/>
        <v>0</v>
      </c>
      <c r="N52">
        <f t="shared" si="7"/>
        <v>46894.904420398983</v>
      </c>
      <c r="O52">
        <f t="shared" si="8"/>
        <v>4.6723119031419458</v>
      </c>
      <c r="P52">
        <f>100*(F52/F51-1)</f>
        <v>6.0620364126769966</v>
      </c>
    </row>
    <row r="53" spans="3:16" x14ac:dyDescent="0.3">
      <c r="C53">
        <v>2019</v>
      </c>
      <c r="D53">
        <f>E53/F53</f>
        <v>8.0427599495233881</v>
      </c>
      <c r="E53" s="19">
        <f>D23</f>
        <v>399934.28125</v>
      </c>
      <c r="F53">
        <f>WEO_Data!C27*1000</f>
        <v>49726</v>
      </c>
      <c r="G53">
        <f>L23</f>
        <v>6.2862928939238021</v>
      </c>
      <c r="H53">
        <f>EXP(G53)*(E53^$B$2)</f>
        <v>49067.997756222358</v>
      </c>
      <c r="K53" s="19">
        <f>E53+J53</f>
        <v>399934.28125</v>
      </c>
      <c r="L53">
        <f t="shared" si="5"/>
        <v>49067.997756222358</v>
      </c>
      <c r="M53">
        <f t="shared" si="6"/>
        <v>0</v>
      </c>
      <c r="N53">
        <f t="shared" si="7"/>
        <v>49067.997756222358</v>
      </c>
      <c r="O53">
        <f t="shared" si="8"/>
        <v>4.6339647402673823</v>
      </c>
      <c r="P53">
        <f>100*(F53/F52-1)</f>
        <v>5.380719265899514</v>
      </c>
    </row>
    <row r="54" spans="3:16" x14ac:dyDescent="0.3">
      <c r="C54">
        <v>2020</v>
      </c>
      <c r="D54">
        <f>E54/F54</f>
        <v>8.694711280527061</v>
      </c>
      <c r="E54" s="19">
        <f>D24</f>
        <v>405156.15625</v>
      </c>
      <c r="F54">
        <f>WEO_Data!C28*1000</f>
        <v>46598</v>
      </c>
      <c r="G54">
        <f>L24</f>
        <v>6.3242563874571731</v>
      </c>
      <c r="H54">
        <f>EXP(G54)*(E54^$B$2)</f>
        <v>51198.531676560873</v>
      </c>
      <c r="K54" s="19">
        <f>E54+J54</f>
        <v>405156.15625</v>
      </c>
      <c r="L54">
        <f t="shared" si="5"/>
        <v>51198.531676560873</v>
      </c>
      <c r="M54">
        <f t="shared" si="6"/>
        <v>0</v>
      </c>
      <c r="N54">
        <f t="shared" si="7"/>
        <v>51198.531676560873</v>
      </c>
      <c r="O54">
        <f t="shared" si="8"/>
        <v>4.3420029709044794</v>
      </c>
      <c r="P54">
        <f>100*(F54/F53-1)</f>
        <v>-6.2904717853839003</v>
      </c>
    </row>
    <row r="55" spans="3:16" x14ac:dyDescent="0.3">
      <c r="C55">
        <v>2021</v>
      </c>
      <c r="D55">
        <f>E55/F55</f>
        <v>7.9364938515846228</v>
      </c>
      <c r="E55" s="19">
        <f>D25</f>
        <v>409189.75</v>
      </c>
      <c r="F55">
        <f>WEO_Data!C29*1000</f>
        <v>51558</v>
      </c>
      <c r="G55">
        <f>L25</f>
        <v>6.3637312255544591</v>
      </c>
      <c r="H55">
        <f>EXP(G55)*(E55^$B$2)</f>
        <v>53444.992047433836</v>
      </c>
      <c r="K55" s="19">
        <f>E55+J55</f>
        <v>409189.75</v>
      </c>
      <c r="L55">
        <f t="shared" si="5"/>
        <v>53444.992047433836</v>
      </c>
      <c r="M55">
        <f t="shared" si="6"/>
        <v>0</v>
      </c>
      <c r="N55">
        <f t="shared" si="7"/>
        <v>53444.992047433836</v>
      </c>
      <c r="O55">
        <f t="shared" si="8"/>
        <v>4.3877437444195477</v>
      </c>
      <c r="P55">
        <f>100*(F55/F54-1)</f>
        <v>10.644233658096924</v>
      </c>
    </row>
    <row r="56" spans="3:16" x14ac:dyDescent="0.3">
      <c r="C56">
        <v>2022</v>
      </c>
      <c r="D56">
        <f>E56/F56</f>
        <v>7.2557307325898472</v>
      </c>
      <c r="E56" s="19">
        <f>D26</f>
        <v>415085.84375</v>
      </c>
      <c r="F56">
        <f>WEO_Data!C30*1000</f>
        <v>57208</v>
      </c>
      <c r="G56">
        <f>L26</f>
        <v>6.4043786428702818</v>
      </c>
      <c r="H56">
        <f>EXP(G56)*(E56^$B$2)</f>
        <v>55941.560562904669</v>
      </c>
      <c r="K56" s="19">
        <f>E56+J56</f>
        <v>415085.84375</v>
      </c>
      <c r="L56">
        <f t="shared" si="5"/>
        <v>55941.560562904669</v>
      </c>
      <c r="M56">
        <f t="shared" si="6"/>
        <v>0</v>
      </c>
      <c r="N56">
        <f t="shared" si="7"/>
        <v>55941.560562904669</v>
      </c>
      <c r="O56">
        <f t="shared" si="8"/>
        <v>4.6712861576535758</v>
      </c>
      <c r="P56">
        <f>100*(F56/F55-1)</f>
        <v>10.958532138562393</v>
      </c>
    </row>
    <row r="57" spans="3:16" x14ac:dyDescent="0.3">
      <c r="C57">
        <v>2023</v>
      </c>
      <c r="D57">
        <f>E57/F57</f>
        <v>6.9086952292953363</v>
      </c>
      <c r="E57" s="19">
        <f>D27</f>
        <v>426190.5</v>
      </c>
      <c r="F57">
        <f>WEO_Data!C31*1000</f>
        <v>61689</v>
      </c>
      <c r="G57">
        <f>L27</f>
        <v>6.4455004194434995</v>
      </c>
      <c r="H57">
        <f>EXP(G57)*(E57^$B$2)</f>
        <v>58831.047743552394</v>
      </c>
      <c r="K57" s="19">
        <f>E57+J57</f>
        <v>426190.5</v>
      </c>
      <c r="L57">
        <f t="shared" si="5"/>
        <v>58831.047743552394</v>
      </c>
      <c r="M57">
        <f t="shared" si="6"/>
        <v>0</v>
      </c>
      <c r="N57">
        <f t="shared" si="7"/>
        <v>58831.047743552394</v>
      </c>
      <c r="O57">
        <f t="shared" si="8"/>
        <v>5.1651887283312048</v>
      </c>
      <c r="P57">
        <f>100*(F57/F56-1)</f>
        <v>7.8328205845336285</v>
      </c>
    </row>
    <row r="58" spans="3:16" x14ac:dyDescent="0.3">
      <c r="C58">
        <v>2024</v>
      </c>
      <c r="E58" s="21">
        <f>F58*AVERAGE(D$49:D$57)</f>
        <v>549343.13405531808</v>
      </c>
      <c r="F58">
        <f>WEO_Data!C32*1000</f>
        <v>67505</v>
      </c>
      <c r="G58" s="20" cm="1">
        <f t="array" ref="G58">TREND($G$44:$G$57,$C$44:$C$57,C58)</f>
        <v>6.4830385319385755</v>
      </c>
      <c r="H58">
        <f>EXP(G58)*(E58^$B$2)</f>
        <v>66756.438033336104</v>
      </c>
      <c r="K58" s="19">
        <f>E58+J58</f>
        <v>549343.13405531808</v>
      </c>
      <c r="L58">
        <f t="shared" si="5"/>
        <v>66756.438033336104</v>
      </c>
      <c r="M58">
        <f t="shared" si="6"/>
        <v>0</v>
      </c>
      <c r="N58">
        <f t="shared" si="7"/>
        <v>66756.438033336104</v>
      </c>
      <c r="O58">
        <f t="shared" si="8"/>
        <v>13.471441685572039</v>
      </c>
      <c r="P58">
        <f>100*(F58/F57-1)</f>
        <v>9.4279369093355427</v>
      </c>
    </row>
    <row r="59" spans="3:16" x14ac:dyDescent="0.3">
      <c r="C59">
        <v>2025</v>
      </c>
      <c r="E59" s="21">
        <f>F59*AVERAGE(D$49:D$57)</f>
        <v>582179.21354444057</v>
      </c>
      <c r="F59">
        <f>WEO_Data!C33*1000</f>
        <v>71540</v>
      </c>
      <c r="G59" s="20" cm="1">
        <f t="array" ref="G59">TREND($G$44:$G$57,$C$44:$C$57,C59)</f>
        <v>6.5218436569266487</v>
      </c>
      <c r="H59">
        <f>EXP(G59)*(E59^$B$2)</f>
        <v>70822.386213082136</v>
      </c>
      <c r="K59" s="19">
        <f>E59+J59</f>
        <v>582179.21354444057</v>
      </c>
      <c r="L59">
        <f t="shared" si="5"/>
        <v>70822.386213082136</v>
      </c>
      <c r="M59">
        <f t="shared" si="6"/>
        <v>0</v>
      </c>
      <c r="N59">
        <f t="shared" si="7"/>
        <v>70822.386213082136</v>
      </c>
      <c r="O59">
        <f t="shared" si="8"/>
        <v>6.0907206848208828</v>
      </c>
      <c r="P59">
        <f>100*(F59/F58-1)</f>
        <v>5.9773350122213076</v>
      </c>
    </row>
    <row r="60" spans="3:16" x14ac:dyDescent="0.3">
      <c r="C60">
        <v>2026</v>
      </c>
      <c r="E60" s="21">
        <f>F60*AVERAGE(D$49:D$57)</f>
        <v>611288.17422166257</v>
      </c>
      <c r="F60" s="20">
        <f>WEO_Data!C34*1000</f>
        <v>75117</v>
      </c>
      <c r="G60" s="20" cm="1">
        <f t="array" ref="G60">TREND($G$44:$G$57,$C$44:$C$57,C60)</f>
        <v>6.5606487819147219</v>
      </c>
      <c r="H60">
        <f>EXP(G60)*(E60^$B$2)</f>
        <v>74892.729966902276</v>
      </c>
      <c r="I60" s="17">
        <f>Investment!C2</f>
        <v>648.5893137564417</v>
      </c>
      <c r="J60">
        <f>(1-$B$3)*J59+I60</f>
        <v>648.5893137564417</v>
      </c>
      <c r="K60" s="19">
        <f>E60+J60</f>
        <v>611936.76353541901</v>
      </c>
      <c r="L60">
        <f t="shared" si="5"/>
        <v>74920.532335945725</v>
      </c>
      <c r="M60">
        <f t="shared" si="6"/>
        <v>3.7122921084242755E-2</v>
      </c>
      <c r="N60">
        <f t="shared" si="7"/>
        <v>74920.532335945725</v>
      </c>
      <c r="O60">
        <f t="shared" si="8"/>
        <v>5.7865123472874203</v>
      </c>
      <c r="P60">
        <f>100*(F60/F59-1)</f>
        <v>5.0000000000000044</v>
      </c>
    </row>
    <row r="61" spans="3:16" x14ac:dyDescent="0.3">
      <c r="C61">
        <v>2027</v>
      </c>
      <c r="E61" s="21">
        <f>F61*AVERAGE(D$49:D$57)</f>
        <v>641853.80360484566</v>
      </c>
      <c r="F61" s="20">
        <f>WEO_Data!C35*1000</f>
        <v>78873</v>
      </c>
      <c r="G61" s="20" cm="1">
        <f t="array" ref="G61">TREND($G$44:$G$57,$C$44:$C$57,C61)</f>
        <v>6.5994539069027809</v>
      </c>
      <c r="H61">
        <f>EXP(G61)*(E61^$B$2)</f>
        <v>79197.059507059719</v>
      </c>
      <c r="I61" s="17">
        <f>Investment!C3</f>
        <v>1220.080196896535</v>
      </c>
      <c r="J61">
        <f t="shared" ref="J61:J75" si="9">(1-$B$3)*J60+I61</f>
        <v>1858.8065536501531</v>
      </c>
      <c r="K61" s="19">
        <f>E61+J61</f>
        <v>643712.61015849584</v>
      </c>
      <c r="L61">
        <f t="shared" si="5"/>
        <v>79277.258123803796</v>
      </c>
      <c r="M61">
        <f t="shared" si="6"/>
        <v>0.1012646394237926</v>
      </c>
      <c r="N61">
        <f t="shared" si="7"/>
        <v>79277.258123803796</v>
      </c>
      <c r="O61">
        <f t="shared" si="8"/>
        <v>5.8151292469765137</v>
      </c>
      <c r="P61">
        <f>100*(F61/F60-1)</f>
        <v>5.0001996884859512</v>
      </c>
    </row>
    <row r="62" spans="3:16" x14ac:dyDescent="0.3">
      <c r="C62">
        <v>2028</v>
      </c>
      <c r="E62" s="21">
        <f>F62*AVERAGE(D$49:D$57)</f>
        <v>673946.49378508807</v>
      </c>
      <c r="F62" s="20">
        <f>WEO_Data!C36*1000</f>
        <v>82816.650000000009</v>
      </c>
      <c r="G62" s="20" cm="1">
        <f t="array" ref="G62">TREND($G$44:$G$57,$C$44:$C$57,C62)</f>
        <v>6.6382590318908541</v>
      </c>
      <c r="H62">
        <f>EXP(G62)*(E62^$B$2)</f>
        <v>83748.717163942492</v>
      </c>
      <c r="I62" s="17">
        <f>Investment!C4</f>
        <v>1756.17368014315</v>
      </c>
      <c r="J62">
        <f t="shared" si="9"/>
        <v>3586.7137657427634</v>
      </c>
      <c r="K62" s="19">
        <f>E62+J62</f>
        <v>677533.20755083079</v>
      </c>
      <c r="L62">
        <f t="shared" si="5"/>
        <v>83904.445585706912</v>
      </c>
      <c r="M62">
        <f t="shared" si="6"/>
        <v>0.18594723243290368</v>
      </c>
      <c r="N62">
        <f t="shared" si="7"/>
        <v>83904.445585706897</v>
      </c>
      <c r="O62">
        <f t="shared" si="8"/>
        <v>5.8367148049911499</v>
      </c>
      <c r="P62">
        <f>100*(F62/F61-1)</f>
        <v>5.0000000000000044</v>
      </c>
    </row>
    <row r="63" spans="3:16" x14ac:dyDescent="0.3">
      <c r="C63">
        <v>2029</v>
      </c>
      <c r="E63" s="21">
        <f>F63*AVERAGE(D$49:D$57)</f>
        <v>707643.81847434246</v>
      </c>
      <c r="F63" s="20">
        <f>WEO_Data!C37*1000</f>
        <v>86957.482500000013</v>
      </c>
      <c r="G63" s="20" cm="1">
        <f t="array" ref="G63">TREND($G$44:$G$57,$C$44:$C$57,C63)</f>
        <v>6.6770641568789273</v>
      </c>
      <c r="H63">
        <f>EXP(G63)*(E63^$B$2)</f>
        <v>88561.970233008615</v>
      </c>
      <c r="I63" s="17">
        <f>Investment!C5</f>
        <v>2221.1947009852151</v>
      </c>
      <c r="J63">
        <f t="shared" si="9"/>
        <v>5753.3660885193849</v>
      </c>
      <c r="K63" s="19">
        <f>E63+J63</f>
        <v>713397.1845628618</v>
      </c>
      <c r="L63">
        <f t="shared" si="5"/>
        <v>88813.320091944755</v>
      </c>
      <c r="M63">
        <f t="shared" si="6"/>
        <v>0.28381240647066264</v>
      </c>
      <c r="N63">
        <f t="shared" si="7"/>
        <v>88813.320091944755</v>
      </c>
      <c r="O63">
        <f t="shared" si="8"/>
        <v>5.8505535338095216</v>
      </c>
      <c r="P63">
        <f>100*(F63/F62-1)</f>
        <v>5.0000000000000044</v>
      </c>
    </row>
    <row r="64" spans="3:16" x14ac:dyDescent="0.3">
      <c r="C64">
        <v>2030</v>
      </c>
      <c r="E64" s="21">
        <f>F64*AVERAGE(D$49:D$57)</f>
        <v>743026.00939805957</v>
      </c>
      <c r="F64" s="20">
        <f>WEO_Data!C38*1000</f>
        <v>91305.356625000015</v>
      </c>
      <c r="G64" s="20" cm="1">
        <f t="array" ref="G64">TREND($G$44:$G$57,$C$44:$C$57,C64)</f>
        <v>6.7158692818670005</v>
      </c>
      <c r="H64">
        <f>EXP(G64)*(E64^$B$2)</f>
        <v>93651.853271958607</v>
      </c>
      <c r="I64" s="17">
        <f>Investment!C6</f>
        <v>2122.4678764557289</v>
      </c>
      <c r="J64">
        <f t="shared" si="9"/>
        <v>7788.3437748825309</v>
      </c>
      <c r="K64" s="19">
        <f>E64+J64</f>
        <v>750814.35317294206</v>
      </c>
      <c r="L64">
        <f t="shared" si="5"/>
        <v>93994.267665094012</v>
      </c>
      <c r="M64">
        <f t="shared" si="6"/>
        <v>0.36562479136537096</v>
      </c>
      <c r="N64">
        <f t="shared" si="7"/>
        <v>93994.267665094012</v>
      </c>
      <c r="O64">
        <f t="shared" si="8"/>
        <v>5.8335253853652125</v>
      </c>
      <c r="P64">
        <f>100*(F64/F63-1)</f>
        <v>5.0000000000000044</v>
      </c>
    </row>
    <row r="65" spans="3:16" x14ac:dyDescent="0.3">
      <c r="C65">
        <v>2031</v>
      </c>
      <c r="E65" s="21">
        <f>F65*AVERAGE(D$49:D$57)</f>
        <v>780177.30986796261</v>
      </c>
      <c r="F65" s="20">
        <f>WEO_Data!C39*1000</f>
        <v>95870.624456250021</v>
      </c>
      <c r="G65" s="20" cm="1">
        <f t="array" ref="G65">TREND($G$44:$G$57,$C$44:$C$57,C65)</f>
        <v>6.7546744068550595</v>
      </c>
      <c r="H65">
        <f>EXP(G65)*(E65^$B$2)</f>
        <v>99034.264912992599</v>
      </c>
      <c r="I65" s="17">
        <f>Investment!C7</f>
        <v>1524.5245852767466</v>
      </c>
      <c r="J65">
        <f t="shared" si="9"/>
        <v>9194.4327058158888</v>
      </c>
      <c r="K65" s="19">
        <f>E65+J65</f>
        <v>789371.74257377849</v>
      </c>
      <c r="L65">
        <f t="shared" si="5"/>
        <v>99441.203886769712</v>
      </c>
      <c r="M65">
        <f t="shared" si="6"/>
        <v>0.41090724925825217</v>
      </c>
      <c r="N65">
        <f t="shared" si="7"/>
        <v>99441.203886769712</v>
      </c>
      <c r="O65">
        <f t="shared" si="8"/>
        <v>5.7949663920819017</v>
      </c>
      <c r="P65">
        <f>100*(F65/F64-1)</f>
        <v>5.0000000000000044</v>
      </c>
    </row>
    <row r="66" spans="3:16" x14ac:dyDescent="0.3">
      <c r="C66">
        <v>2032</v>
      </c>
      <c r="E66" s="21">
        <f>F66*AVERAGE(D$49:D$57)</f>
        <v>819186.17536136089</v>
      </c>
      <c r="F66" s="20">
        <f>WEO_Data!C40*1000</f>
        <v>100664.15567906253</v>
      </c>
      <c r="G66" s="20" cm="1">
        <f t="array" ref="G66">TREND($G$44:$G$57,$C$44:$C$57,C66)</f>
        <v>6.7934795318431327</v>
      </c>
      <c r="H66">
        <f>EXP(G66)*(E66^$B$2)</f>
        <v>104726.01752338841</v>
      </c>
      <c r="I66" s="17">
        <f>Investment!C8</f>
        <v>738.17631055989341</v>
      </c>
      <c r="J66">
        <f t="shared" si="9"/>
        <v>9792.7912726673658</v>
      </c>
      <c r="K66" s="19">
        <f>E66+J66</f>
        <v>828978.96663402824</v>
      </c>
      <c r="L66">
        <f t="shared" si="5"/>
        <v>105162.50017055342</v>
      </c>
      <c r="M66">
        <f t="shared" si="6"/>
        <v>0.41678530081366016</v>
      </c>
      <c r="N66">
        <f t="shared" si="7"/>
        <v>105162.50017055342</v>
      </c>
      <c r="O66">
        <f t="shared" si="8"/>
        <v>5.7534463181865281</v>
      </c>
      <c r="P66">
        <f>100*(F66/F65-1)</f>
        <v>5.0000000000000044</v>
      </c>
    </row>
    <row r="67" spans="3:16" x14ac:dyDescent="0.3">
      <c r="C67">
        <v>2033</v>
      </c>
      <c r="E67" s="21">
        <f>F67*AVERAGE(D$49:D$57)</f>
        <v>860145.48412942886</v>
      </c>
      <c r="F67" s="20">
        <f>WEO_Data!C41*1000</f>
        <v>105697.36346301566</v>
      </c>
      <c r="G67" s="20" cm="1">
        <f t="array" ref="G67">TREND($G$44:$G$57,$C$44:$C$57,C67)</f>
        <v>6.8322846568312059</v>
      </c>
      <c r="H67">
        <f>EXP(G67)*(E67^$B$2)</f>
        <v>110744.88972018604</v>
      </c>
      <c r="I67" s="17">
        <f>Investment!C9</f>
        <v>352.60597689700165</v>
      </c>
      <c r="J67">
        <f t="shared" si="9"/>
        <v>9996.4803969252971</v>
      </c>
      <c r="K67" s="19">
        <f>E67+J67</f>
        <v>870141.9645263541</v>
      </c>
      <c r="L67">
        <f t="shared" si="5"/>
        <v>111193.67014906764</v>
      </c>
      <c r="M67">
        <f t="shared" si="6"/>
        <v>0.40523804756635862</v>
      </c>
      <c r="N67">
        <f t="shared" si="7"/>
        <v>111193.67014906764</v>
      </c>
      <c r="O67">
        <f t="shared" si="8"/>
        <v>5.7350956555167532</v>
      </c>
      <c r="P67">
        <f>100*(F67/F66-1)</f>
        <v>5.0000000000000044</v>
      </c>
    </row>
    <row r="68" spans="3:16" x14ac:dyDescent="0.3">
      <c r="C68">
        <v>2034</v>
      </c>
      <c r="E68" s="21">
        <f>F68*AVERAGE(D$49:D$57)</f>
        <v>903152.75833590026</v>
      </c>
      <c r="F68" s="20">
        <f>WEO_Data!C42*1000</f>
        <v>110982.23163616644</v>
      </c>
      <c r="G68" s="20" cm="1">
        <f t="array" ref="G68">TREND($G$44:$G$57,$C$44:$C$57,C68)</f>
        <v>6.8710897818192791</v>
      </c>
      <c r="H68">
        <f>EXP(G68)*(E68^$B$2)</f>
        <v>117109.6819030396</v>
      </c>
      <c r="J68">
        <f t="shared" si="9"/>
        <v>9844.4660879577168</v>
      </c>
      <c r="K68" s="19">
        <f>E68+J68</f>
        <v>912997.22442385799</v>
      </c>
      <c r="L68">
        <f t="shared" si="5"/>
        <v>117554.88661744037</v>
      </c>
      <c r="M68">
        <f t="shared" si="6"/>
        <v>0.38016046766258249</v>
      </c>
      <c r="N68">
        <f t="shared" si="7"/>
        <v>117554.88661744035</v>
      </c>
      <c r="O68">
        <f t="shared" si="8"/>
        <v>5.7208440551020479</v>
      </c>
      <c r="P68">
        <f>100*(F68/F67-1)</f>
        <v>5.0000000000000044</v>
      </c>
    </row>
    <row r="69" spans="3:16" x14ac:dyDescent="0.3">
      <c r="C69">
        <v>2035</v>
      </c>
      <c r="E69" s="21">
        <f>F69*AVERAGE(D$49:D$57)</f>
        <v>948310.39625269547</v>
      </c>
      <c r="F69" s="20">
        <f>WEO_Data!C43*1000</f>
        <v>116531.34321797478</v>
      </c>
      <c r="G69" s="20" cm="1">
        <f t="array" ref="G69">TREND($G$44:$G$57,$C$44:$C$57,C69)</f>
        <v>6.9098949068073381</v>
      </c>
      <c r="H69">
        <f>EXP(G69)*(E69^$B$2)</f>
        <v>123840.27497867543</v>
      </c>
      <c r="J69">
        <f t="shared" si="9"/>
        <v>9694.763427611786</v>
      </c>
      <c r="K69" s="19">
        <f>E69+J69</f>
        <v>958005.15968030726</v>
      </c>
      <c r="L69">
        <f t="shared" si="5"/>
        <v>124281.92614234277</v>
      </c>
      <c r="M69">
        <f t="shared" si="6"/>
        <v>0.35662966974465693</v>
      </c>
      <c r="N69">
        <f t="shared" si="7"/>
        <v>124281.92614234275</v>
      </c>
      <c r="O69">
        <f t="shared" si="8"/>
        <v>5.7224669415864016</v>
      </c>
      <c r="P69">
        <f>100*(F69/F68-1)</f>
        <v>5.0000000000000044</v>
      </c>
    </row>
    <row r="70" spans="3:16" x14ac:dyDescent="0.3">
      <c r="C70">
        <v>2036</v>
      </c>
      <c r="E70" s="21">
        <f>F70*AVERAGE(D$49:D$57)</f>
        <v>995725.91606533027</v>
      </c>
      <c r="F70" s="20">
        <f>WEO_Data!C44*1000</f>
        <v>122357.91037887352</v>
      </c>
      <c r="G70" s="20" cm="1">
        <f t="array" ref="G70">TREND($G$44:$G$57,$C$44:$C$57,C70)</f>
        <v>6.9487000317954113</v>
      </c>
      <c r="H70">
        <f>EXP(G70)*(E70^$B$2)</f>
        <v>130957.69246040541</v>
      </c>
      <c r="J70">
        <f t="shared" si="9"/>
        <v>9547.3372631483562</v>
      </c>
      <c r="K70" s="19">
        <f>E70+J70</f>
        <v>1005273.2533284787</v>
      </c>
      <c r="L70">
        <f t="shared" si="5"/>
        <v>131395.81254517852</v>
      </c>
      <c r="M70">
        <f t="shared" si="6"/>
        <v>0.33455085878637547</v>
      </c>
      <c r="N70">
        <f t="shared" si="7"/>
        <v>131395.81254517852</v>
      </c>
      <c r="O70">
        <f t="shared" si="8"/>
        <v>5.7239911092849205</v>
      </c>
      <c r="P70">
        <f>100*(F70/F69-1)</f>
        <v>5.0000000000000044</v>
      </c>
    </row>
    <row r="71" spans="3:16" x14ac:dyDescent="0.3">
      <c r="C71">
        <v>2037</v>
      </c>
      <c r="E71" s="21">
        <f>F71*AVERAGE(D$49:D$57)</f>
        <v>1045512.2118685967</v>
      </c>
      <c r="F71" s="20">
        <f>WEO_Data!C45*1000</f>
        <v>128475.80589781719</v>
      </c>
      <c r="G71" s="20" cm="1">
        <f t="array" ref="G71">TREND($G$44:$G$57,$C$44:$C$57,C71)</f>
        <v>6.9875051567834845</v>
      </c>
      <c r="H71">
        <f>EXP(G71)*(E71^$B$2)</f>
        <v>138484.16613664042</v>
      </c>
      <c r="J71">
        <f t="shared" si="9"/>
        <v>9402.1529763883573</v>
      </c>
      <c r="K71" s="19">
        <f>E71+J71</f>
        <v>1054914.3648449851</v>
      </c>
      <c r="L71">
        <f t="shared" si="5"/>
        <v>138918.77788690885</v>
      </c>
      <c r="M71">
        <f t="shared" si="6"/>
        <v>0.31383497651249481</v>
      </c>
      <c r="N71">
        <f t="shared" si="7"/>
        <v>138918.77788690885</v>
      </c>
      <c r="O71">
        <f t="shared" si="8"/>
        <v>5.7254224438420875</v>
      </c>
      <c r="P71">
        <f>100*(F71/F70-1)</f>
        <v>4.9999999999999822</v>
      </c>
    </row>
    <row r="72" spans="3:16" x14ac:dyDescent="0.3">
      <c r="C72">
        <v>2038</v>
      </c>
      <c r="E72" s="21">
        <f>F72*AVERAGE(D$49:D$57)</f>
        <v>1097787.8224620267</v>
      </c>
      <c r="F72" s="20">
        <f>WEO_Data!C46*1000</f>
        <v>134899.59619270806</v>
      </c>
      <c r="G72" s="20" cm="1">
        <f t="array" ref="G72">TREND($G$44:$G$57,$C$44:$C$57,C72)</f>
        <v>7.0263102817715577</v>
      </c>
      <c r="H72">
        <f>EXP(G72)*(E72^$B$2)</f>
        <v>146443.20551355914</v>
      </c>
      <c r="J72">
        <f t="shared" si="9"/>
        <v>9259.1764755838576</v>
      </c>
      <c r="K72" s="19">
        <f>E72+J72</f>
        <v>1107046.9989376105</v>
      </c>
      <c r="L72">
        <f t="shared" si="5"/>
        <v>146874.33191317099</v>
      </c>
      <c r="M72">
        <f t="shared" si="6"/>
        <v>0.29439836290112709</v>
      </c>
      <c r="N72">
        <f t="shared" si="7"/>
        <v>146874.33191317099</v>
      </c>
      <c r="O72">
        <f t="shared" si="8"/>
        <v>5.7267664942594054</v>
      </c>
      <c r="P72">
        <f>100*(F72/F71-1)</f>
        <v>5.0000000000000044</v>
      </c>
    </row>
    <row r="73" spans="3:16" x14ac:dyDescent="0.3">
      <c r="C73">
        <v>2039</v>
      </c>
      <c r="E73" s="21">
        <f>F73*AVERAGE(D$49:D$57)</f>
        <v>1152677.2135851278</v>
      </c>
      <c r="F73" s="20">
        <f>WEO_Data!C47*1000</f>
        <v>141644.57600234344</v>
      </c>
      <c r="G73" s="20" cm="1">
        <f t="array" ref="G73">TREND($G$44:$G$57,$C$44:$C$57,C73)</f>
        <v>7.0651154067596167</v>
      </c>
      <c r="H73">
        <f>EXP(G73)*(E73^$B$2)</f>
        <v>154859.67124881339</v>
      </c>
      <c r="J73">
        <f t="shared" si="9"/>
        <v>9118.3741874127463</v>
      </c>
      <c r="K73" s="19">
        <f>E73+J73</f>
        <v>1161795.5877725405</v>
      </c>
      <c r="L73">
        <f t="shared" si="5"/>
        <v>155287.33549028059</v>
      </c>
      <c r="M73">
        <f t="shared" si="6"/>
        <v>0.27616243662307305</v>
      </c>
      <c r="N73">
        <f t="shared" si="7"/>
        <v>155287.33549028059</v>
      </c>
      <c r="O73">
        <f t="shared" si="8"/>
        <v>5.728028490426218</v>
      </c>
      <c r="P73">
        <f>100*(F73/F72-1)</f>
        <v>4.9999999999999822</v>
      </c>
    </row>
    <row r="74" spans="3:16" x14ac:dyDescent="0.3">
      <c r="C74">
        <v>2040</v>
      </c>
      <c r="E74" s="21">
        <f>F74*AVERAGE(D$49:D$57)</f>
        <v>1210311.0742643843</v>
      </c>
      <c r="F74" s="20">
        <f>WEO_Data!C48*1000</f>
        <v>148726.80480246063</v>
      </c>
      <c r="G74" s="20" cm="1">
        <f t="array" ref="G74">TREND($G$44:$G$57,$C$44:$C$57,C74)</f>
        <v>7.1039205317476899</v>
      </c>
      <c r="H74">
        <f>EXP(G74)*(E74^$B$2)</f>
        <v>163759.85280567003</v>
      </c>
      <c r="J74">
        <f t="shared" si="9"/>
        <v>8979.7130490951331</v>
      </c>
      <c r="K74" s="19">
        <f>E74+J74</f>
        <v>1219290.7873134795</v>
      </c>
      <c r="L74">
        <f t="shared" si="5"/>
        <v>164184.07826152479</v>
      </c>
      <c r="M74">
        <f t="shared" si="6"/>
        <v>0.25905339348233358</v>
      </c>
      <c r="N74">
        <f t="shared" si="7"/>
        <v>164184.07826152479</v>
      </c>
      <c r="O74">
        <f t="shared" si="8"/>
        <v>5.729213359965879</v>
      </c>
      <c r="P74">
        <f>100*(F74/F73-1)</f>
        <v>5.0000000000000044</v>
      </c>
    </row>
    <row r="75" spans="3:16" x14ac:dyDescent="0.3">
      <c r="C75">
        <v>2041</v>
      </c>
      <c r="E75" s="21">
        <f>F75*AVERAGE(D$49:D$57)</f>
        <v>1270826.6279776036</v>
      </c>
      <c r="F75" s="20">
        <f>WEO_Data!C49*1000</f>
        <v>156163.14504258367</v>
      </c>
      <c r="G75" s="20" cm="1">
        <f t="array" ref="G75">TREND($G$44:$G$57,$C$44:$C$57,C75)</f>
        <v>7.1427256567357631</v>
      </c>
      <c r="H75">
        <f>EXP(G75)*(E75^$B$2)</f>
        <v>173171.5505701114</v>
      </c>
      <c r="J75">
        <f t="shared" si="9"/>
        <v>8843.1605006296541</v>
      </c>
      <c r="K75" s="19">
        <f>E75+J75</f>
        <v>1279669.7884782332</v>
      </c>
      <c r="L75">
        <f t="shared" si="5"/>
        <v>173592.36076628038</v>
      </c>
      <c r="M75">
        <f t="shared" si="6"/>
        <v>0.24300192195749748</v>
      </c>
      <c r="N75">
        <f t="shared" si="7"/>
        <v>173592.36076628038</v>
      </c>
      <c r="O75">
        <f t="shared" si="8"/>
        <v>5.7303257443571232</v>
      </c>
      <c r="P75">
        <f>100*(F75/F74-1)</f>
        <v>5.0000000000000044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7C23B-76DC-44DB-BD43-A3B1E6BC0BF9}">
  <dimension ref="B1:C9"/>
  <sheetViews>
    <sheetView workbookViewId="0">
      <selection activeCell="E8" sqref="E8"/>
    </sheetView>
  </sheetViews>
  <sheetFormatPr defaultRowHeight="12.45" x14ac:dyDescent="0.3"/>
  <cols>
    <col min="3" max="3" width="11" customWidth="1"/>
  </cols>
  <sheetData>
    <row r="1" spans="2:3" s="15" customFormat="1" ht="37.299999999999997" x14ac:dyDescent="0.3">
      <c r="B1" s="14" t="s">
        <v>22</v>
      </c>
      <c r="C1" s="14" t="s">
        <v>53</v>
      </c>
    </row>
    <row r="2" spans="2:3" x14ac:dyDescent="0.3">
      <c r="B2" s="16">
        <v>2026</v>
      </c>
      <c r="C2">
        <v>648.5893137564417</v>
      </c>
    </row>
    <row r="3" spans="2:3" x14ac:dyDescent="0.3">
      <c r="B3" s="16">
        <v>2027</v>
      </c>
      <c r="C3">
        <v>1220.080196896535</v>
      </c>
    </row>
    <row r="4" spans="2:3" x14ac:dyDescent="0.3">
      <c r="B4" s="16">
        <v>2028</v>
      </c>
      <c r="C4">
        <v>1756.17368014315</v>
      </c>
    </row>
    <row r="5" spans="2:3" x14ac:dyDescent="0.3">
      <c r="B5" s="16">
        <v>2029</v>
      </c>
      <c r="C5">
        <v>2221.1947009852151</v>
      </c>
    </row>
    <row r="6" spans="2:3" x14ac:dyDescent="0.3">
      <c r="B6" s="16">
        <v>2030</v>
      </c>
      <c r="C6">
        <v>2122.4678764557289</v>
      </c>
    </row>
    <row r="7" spans="2:3" x14ac:dyDescent="0.3">
      <c r="B7" s="16">
        <v>2031</v>
      </c>
      <c r="C7">
        <v>1524.5245852767466</v>
      </c>
    </row>
    <row r="8" spans="2:3" x14ac:dyDescent="0.3">
      <c r="B8" s="16">
        <v>2032</v>
      </c>
      <c r="C8">
        <v>738.17631055989341</v>
      </c>
    </row>
    <row r="9" spans="2:3" x14ac:dyDescent="0.3">
      <c r="B9" s="16">
        <v>2033</v>
      </c>
      <c r="C9">
        <v>352.60597689700165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229D4-855C-4D84-9426-CBC363878E2A}">
  <dimension ref="A1:E29"/>
  <sheetViews>
    <sheetView workbookViewId="0">
      <selection activeCell="D48" sqref="D48"/>
    </sheetView>
  </sheetViews>
  <sheetFormatPr defaultRowHeight="12.45" x14ac:dyDescent="0.3"/>
  <cols>
    <col min="1" max="1" width="12.3828125" customWidth="1"/>
    <col min="3" max="3" width="18.3046875" customWidth="1"/>
  </cols>
  <sheetData>
    <row r="1" spans="1:5" x14ac:dyDescent="0.3">
      <c r="A1" t="s">
        <v>24</v>
      </c>
      <c r="B1" t="s">
        <v>25</v>
      </c>
      <c r="C1" t="s">
        <v>26</v>
      </c>
      <c r="D1" t="s">
        <v>51</v>
      </c>
      <c r="E1" t="s">
        <v>52</v>
      </c>
    </row>
    <row r="2" spans="1:5" x14ac:dyDescent="0.3">
      <c r="A2" s="18">
        <v>35430</v>
      </c>
      <c r="B2">
        <v>1996</v>
      </c>
      <c r="C2">
        <v>304515091.75999999</v>
      </c>
      <c r="D2" s="19">
        <f>PWT!C8</f>
        <v>301706.46875</v>
      </c>
      <c r="E2">
        <f t="shared" ref="E2:E7" si="0">C2/1000000/D2</f>
        <v>1.0093091242678238E-3</v>
      </c>
    </row>
    <row r="3" spans="1:5" x14ac:dyDescent="0.3">
      <c r="A3" s="18">
        <v>35795</v>
      </c>
      <c r="B3">
        <v>1997</v>
      </c>
      <c r="C3">
        <v>383641663.61000001</v>
      </c>
      <c r="D3" s="19">
        <f>PWT!C9</f>
        <v>298764.625</v>
      </c>
      <c r="E3">
        <f t="shared" si="0"/>
        <v>1.2840933347112297E-3</v>
      </c>
    </row>
    <row r="4" spans="1:5" x14ac:dyDescent="0.3">
      <c r="A4" s="18">
        <v>36160</v>
      </c>
      <c r="B4">
        <v>1998</v>
      </c>
      <c r="C4">
        <v>516397121.22000003</v>
      </c>
      <c r="D4" s="19">
        <f>PWT!C10</f>
        <v>298990.5</v>
      </c>
      <c r="E4">
        <f t="shared" si="0"/>
        <v>1.7271355485207725E-3</v>
      </c>
    </row>
    <row r="5" spans="1:5" x14ac:dyDescent="0.3">
      <c r="A5" s="18">
        <v>36525</v>
      </c>
      <c r="B5">
        <v>1999</v>
      </c>
      <c r="C5">
        <v>661603834.42999995</v>
      </c>
      <c r="D5" s="19">
        <f>PWT!C11</f>
        <v>299754.78125</v>
      </c>
      <c r="E5">
        <f t="shared" si="0"/>
        <v>2.2071502301683468E-3</v>
      </c>
    </row>
    <row r="6" spans="1:5" x14ac:dyDescent="0.3">
      <c r="A6" s="18">
        <v>36891</v>
      </c>
      <c r="B6">
        <v>2000</v>
      </c>
      <c r="C6">
        <v>631701000.88999999</v>
      </c>
      <c r="D6" s="19">
        <f>PWT!C12</f>
        <v>300383.3125</v>
      </c>
      <c r="E6">
        <f t="shared" si="0"/>
        <v>2.102983004057524E-3</v>
      </c>
    </row>
    <row r="7" spans="1:5" x14ac:dyDescent="0.3">
      <c r="A7" s="18">
        <v>37256</v>
      </c>
      <c r="B7">
        <v>2001</v>
      </c>
      <c r="C7">
        <v>706983726.78999996</v>
      </c>
      <c r="D7" s="19">
        <f>PWT!C13</f>
        <v>302284.0625</v>
      </c>
      <c r="E7">
        <f t="shared" si="0"/>
        <v>2.3388058270190806E-3</v>
      </c>
    </row>
    <row r="8" spans="1:5" x14ac:dyDescent="0.3">
      <c r="A8" s="18">
        <v>37621</v>
      </c>
      <c r="B8">
        <v>2002</v>
      </c>
      <c r="C8">
        <v>790112565.20000005</v>
      </c>
      <c r="D8" s="19">
        <f>PWT!C14</f>
        <v>303592.625</v>
      </c>
      <c r="E8">
        <f>C8/1000000/D8</f>
        <v>2.6025420255185714E-3</v>
      </c>
    </row>
    <row r="9" spans="1:5" x14ac:dyDescent="0.3">
      <c r="A9" s="18">
        <v>37986</v>
      </c>
      <c r="B9">
        <v>2003</v>
      </c>
      <c r="C9">
        <v>932916219.66999996</v>
      </c>
      <c r="D9" s="19">
        <f>PWT!C15</f>
        <v>307310.28125</v>
      </c>
      <c r="E9">
        <f t="shared" ref="E9:E29" si="1">C9/1000000/D9</f>
        <v>3.0357468545318964E-3</v>
      </c>
    </row>
    <row r="10" spans="1:5" x14ac:dyDescent="0.3">
      <c r="A10" s="18">
        <v>38352</v>
      </c>
      <c r="B10">
        <v>2004</v>
      </c>
      <c r="C10">
        <v>976818537.79999995</v>
      </c>
      <c r="D10" s="19">
        <f>PWT!C16</f>
        <v>311984.28125</v>
      </c>
      <c r="E10">
        <f t="shared" si="1"/>
        <v>3.1309863877957791E-3</v>
      </c>
    </row>
    <row r="11" spans="1:5" x14ac:dyDescent="0.3">
      <c r="A11" s="18">
        <v>38717</v>
      </c>
      <c r="B11">
        <v>2005</v>
      </c>
      <c r="C11">
        <v>1113450058.5899999</v>
      </c>
      <c r="D11" s="19">
        <f>PWT!C17</f>
        <v>317837.8125</v>
      </c>
      <c r="E11">
        <f t="shared" si="1"/>
        <v>3.5032019942246488E-3</v>
      </c>
    </row>
    <row r="12" spans="1:5" x14ac:dyDescent="0.3">
      <c r="A12" s="18">
        <v>39082</v>
      </c>
      <c r="B12">
        <v>2006</v>
      </c>
      <c r="C12">
        <v>1306373084.1300001</v>
      </c>
      <c r="D12" s="19">
        <f>PWT!C18</f>
        <v>322943.65625</v>
      </c>
      <c r="E12">
        <f t="shared" si="1"/>
        <v>4.0452043532903433E-3</v>
      </c>
    </row>
    <row r="13" spans="1:5" x14ac:dyDescent="0.3">
      <c r="A13" s="18">
        <v>39447</v>
      </c>
      <c r="B13">
        <v>2007</v>
      </c>
      <c r="C13">
        <v>1617029966.26</v>
      </c>
      <c r="D13" s="19">
        <f>PWT!C19</f>
        <v>329445.875</v>
      </c>
      <c r="E13">
        <f t="shared" si="1"/>
        <v>4.908332715533318E-3</v>
      </c>
    </row>
    <row r="14" spans="1:5" x14ac:dyDescent="0.3">
      <c r="A14" s="18">
        <v>39813</v>
      </c>
      <c r="B14">
        <v>2008</v>
      </c>
      <c r="C14">
        <v>1758049267.6700001</v>
      </c>
      <c r="D14" s="19">
        <f>PWT!C20</f>
        <v>332604.46875</v>
      </c>
      <c r="E14">
        <f t="shared" si="1"/>
        <v>5.2857054936066615E-3</v>
      </c>
    </row>
    <row r="15" spans="1:5" x14ac:dyDescent="0.3">
      <c r="A15" s="18">
        <v>40178</v>
      </c>
      <c r="B15">
        <v>2009</v>
      </c>
      <c r="C15">
        <v>1751366684.8800001</v>
      </c>
      <c r="D15" s="19">
        <f>PWT!C21</f>
        <v>330608.28125</v>
      </c>
      <c r="E15">
        <f t="shared" si="1"/>
        <v>5.2974071861062923E-3</v>
      </c>
    </row>
    <row r="16" spans="1:5" x14ac:dyDescent="0.3">
      <c r="A16" s="18">
        <v>40543</v>
      </c>
      <c r="B16">
        <v>2010</v>
      </c>
      <c r="C16">
        <v>2046413234.6700001</v>
      </c>
      <c r="D16" s="19">
        <f>PWT!C22</f>
        <v>332551.53125</v>
      </c>
      <c r="E16">
        <f t="shared" si="1"/>
        <v>6.1536725661070013E-3</v>
      </c>
    </row>
    <row r="17" spans="1:5" x14ac:dyDescent="0.3">
      <c r="A17" s="18">
        <v>40908</v>
      </c>
      <c r="B17">
        <v>2011</v>
      </c>
      <c r="C17">
        <v>2350512405.9099998</v>
      </c>
      <c r="D17" s="19">
        <f>PWT!C23</f>
        <v>336560.28125</v>
      </c>
      <c r="E17">
        <f t="shared" si="1"/>
        <v>6.9839269125283919E-3</v>
      </c>
    </row>
    <row r="18" spans="1:5" x14ac:dyDescent="0.3">
      <c r="A18" s="18">
        <v>41274</v>
      </c>
      <c r="B18">
        <v>2012</v>
      </c>
      <c r="C18">
        <v>2643602887.9699998</v>
      </c>
      <c r="D18" s="19">
        <f>PWT!C24</f>
        <v>341471.1875</v>
      </c>
      <c r="E18">
        <f t="shared" si="1"/>
        <v>7.7418036564798013E-3</v>
      </c>
    </row>
    <row r="19" spans="1:5" x14ac:dyDescent="0.3">
      <c r="A19" s="18">
        <v>41639</v>
      </c>
      <c r="B19">
        <v>2013</v>
      </c>
      <c r="C19">
        <v>1555932152.3199999</v>
      </c>
      <c r="D19" s="19">
        <f>PWT!C25</f>
        <v>344239.03125</v>
      </c>
      <c r="E19">
        <f t="shared" si="1"/>
        <v>4.5199178799397105E-3</v>
      </c>
    </row>
    <row r="20" spans="1:5" x14ac:dyDescent="0.3">
      <c r="A20" s="18">
        <v>42004</v>
      </c>
      <c r="B20">
        <v>2014</v>
      </c>
      <c r="C20">
        <v>2984890468.6900001</v>
      </c>
      <c r="D20" s="19">
        <f>PWT!C26</f>
        <v>350962.15625</v>
      </c>
      <c r="E20">
        <f t="shared" si="1"/>
        <v>8.5048784193238781E-3</v>
      </c>
    </row>
    <row r="21" spans="1:5" x14ac:dyDescent="0.3">
      <c r="A21" s="18">
        <v>42369</v>
      </c>
      <c r="B21">
        <v>2015</v>
      </c>
      <c r="C21">
        <v>3657280672.54</v>
      </c>
      <c r="D21" s="19">
        <f>PWT!C27</f>
        <v>360259.8125</v>
      </c>
      <c r="E21">
        <f t="shared" si="1"/>
        <v>1.0151786420918098E-2</v>
      </c>
    </row>
    <row r="22" spans="1:5" x14ac:dyDescent="0.3">
      <c r="A22" s="18">
        <v>42735</v>
      </c>
      <c r="B22">
        <v>2016</v>
      </c>
      <c r="C22">
        <v>4004828719.8499999</v>
      </c>
      <c r="D22" s="19">
        <f>PWT!C28</f>
        <v>370547.65625</v>
      </c>
      <c r="E22">
        <f t="shared" si="1"/>
        <v>1.0807864123010493E-2</v>
      </c>
    </row>
    <row r="23" spans="1:5" x14ac:dyDescent="0.3">
      <c r="A23" s="18">
        <v>43100</v>
      </c>
      <c r="B23">
        <v>2017</v>
      </c>
      <c r="C23">
        <v>4492921334.9099998</v>
      </c>
      <c r="D23" s="19">
        <f>PWT!C29</f>
        <v>380655.78125</v>
      </c>
      <c r="E23">
        <f t="shared" si="1"/>
        <v>1.1803108099806378E-2</v>
      </c>
    </row>
    <row r="24" spans="1:5" x14ac:dyDescent="0.3">
      <c r="A24" s="18">
        <v>43465</v>
      </c>
      <c r="B24">
        <v>2018</v>
      </c>
      <c r="C24">
        <v>4843616440.29</v>
      </c>
      <c r="D24" s="19">
        <f>PWT!C30</f>
        <v>390625.1875</v>
      </c>
      <c r="E24">
        <f t="shared" si="1"/>
        <v>1.2399652135309375E-2</v>
      </c>
    </row>
    <row r="25" spans="1:5" x14ac:dyDescent="0.3">
      <c r="A25" s="18">
        <v>43830</v>
      </c>
      <c r="B25">
        <v>2019</v>
      </c>
      <c r="C25">
        <v>5452957379.3500004</v>
      </c>
      <c r="D25" s="19">
        <f>PWT!C31</f>
        <v>399934.28125</v>
      </c>
      <c r="E25">
        <f t="shared" si="1"/>
        <v>1.3634633576063319E-2</v>
      </c>
    </row>
    <row r="26" spans="1:5" x14ac:dyDescent="0.3">
      <c r="A26" s="18">
        <v>44196</v>
      </c>
      <c r="B26">
        <v>2020</v>
      </c>
      <c r="C26">
        <v>6152769261.6199999</v>
      </c>
      <c r="D26" s="19">
        <f>PWT!C32</f>
        <v>405156.15625</v>
      </c>
      <c r="E26">
        <f t="shared" si="1"/>
        <v>1.5186167522587163E-2</v>
      </c>
    </row>
    <row r="27" spans="1:5" x14ac:dyDescent="0.3">
      <c r="A27" s="18">
        <v>44561</v>
      </c>
      <c r="B27">
        <v>2021</v>
      </c>
      <c r="C27">
        <v>7072625348.8999996</v>
      </c>
      <c r="D27" s="19">
        <f>PWT!C33</f>
        <v>409189.75</v>
      </c>
      <c r="E27">
        <f t="shared" si="1"/>
        <v>1.7284463623294572E-2</v>
      </c>
    </row>
    <row r="28" spans="1:5" x14ac:dyDescent="0.3">
      <c r="A28" s="18">
        <v>44926</v>
      </c>
      <c r="B28">
        <v>2022</v>
      </c>
      <c r="C28">
        <v>7661448474.8800001</v>
      </c>
      <c r="D28" s="19">
        <f>PWT!C34</f>
        <v>415085.84375</v>
      </c>
      <c r="E28">
        <f t="shared" si="1"/>
        <v>1.8457503647111552E-2</v>
      </c>
    </row>
    <row r="29" spans="1:5" x14ac:dyDescent="0.3">
      <c r="A29" s="18">
        <v>45291</v>
      </c>
      <c r="B29">
        <v>2023</v>
      </c>
      <c r="C29">
        <v>9410657843.7099991</v>
      </c>
      <c r="D29" s="19">
        <f>PWT!C35</f>
        <v>426190.5</v>
      </c>
      <c r="E29">
        <f t="shared" si="1"/>
        <v>2.2080871919270842E-2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D35E5-9E1C-45E4-A7D7-894B4192004F}">
  <dimension ref="A1:C35"/>
  <sheetViews>
    <sheetView workbookViewId="0">
      <selection activeCell="D8" sqref="D8"/>
    </sheetView>
  </sheetViews>
  <sheetFormatPr defaultRowHeight="12.45" x14ac:dyDescent="0.3"/>
  <sheetData>
    <row r="1" spans="1:3" x14ac:dyDescent="0.3">
      <c r="A1" t="s">
        <v>27</v>
      </c>
      <c r="B1" t="s">
        <v>28</v>
      </c>
      <c r="C1" t="s">
        <v>29</v>
      </c>
    </row>
    <row r="2" spans="1:3" x14ac:dyDescent="0.3">
      <c r="A2" s="19">
        <v>1990</v>
      </c>
      <c r="B2" s="19">
        <v>67440.0546875</v>
      </c>
      <c r="C2" s="19">
        <v>333953.90625</v>
      </c>
    </row>
    <row r="3" spans="1:3" x14ac:dyDescent="0.3">
      <c r="A3" s="19">
        <v>1991</v>
      </c>
      <c r="B3" s="19">
        <v>53052.83984375</v>
      </c>
      <c r="C3" s="19">
        <v>336800.125</v>
      </c>
    </row>
    <row r="4" spans="1:3" x14ac:dyDescent="0.3">
      <c r="A4" s="19">
        <v>1992</v>
      </c>
      <c r="B4" s="19">
        <v>29442.9375</v>
      </c>
      <c r="C4" s="19">
        <v>331575.34375</v>
      </c>
    </row>
    <row r="5" spans="1:3" x14ac:dyDescent="0.3">
      <c r="A5" s="19">
        <v>1993</v>
      </c>
      <c r="B5" s="19">
        <v>20818.90234375</v>
      </c>
      <c r="C5" s="19">
        <v>318977.5625</v>
      </c>
    </row>
    <row r="6" spans="1:3" x14ac:dyDescent="0.3">
      <c r="A6" s="19">
        <v>1994</v>
      </c>
      <c r="B6" s="19">
        <v>18657.6640625</v>
      </c>
      <c r="C6" s="19">
        <v>310557.21875</v>
      </c>
    </row>
    <row r="7" spans="1:3" x14ac:dyDescent="0.3">
      <c r="A7" s="19">
        <v>1995</v>
      </c>
      <c r="B7" s="19">
        <v>19138.576171875</v>
      </c>
      <c r="C7" s="19">
        <v>305633.28125</v>
      </c>
    </row>
    <row r="8" spans="1:3" x14ac:dyDescent="0.3">
      <c r="A8" s="19">
        <v>1996</v>
      </c>
      <c r="B8" s="19">
        <v>21298.572265625</v>
      </c>
      <c r="C8" s="19">
        <v>301706.46875</v>
      </c>
    </row>
    <row r="9" spans="1:3" x14ac:dyDescent="0.3">
      <c r="A9" s="19">
        <v>1997</v>
      </c>
      <c r="B9" s="19">
        <v>23538.966796875</v>
      </c>
      <c r="C9" s="19">
        <v>298764.625</v>
      </c>
    </row>
    <row r="10" spans="1:3" x14ac:dyDescent="0.3">
      <c r="A10" s="19">
        <v>1998</v>
      </c>
      <c r="B10" s="19">
        <v>24269.841796875</v>
      </c>
      <c r="C10" s="19">
        <v>298990.5</v>
      </c>
    </row>
    <row r="11" spans="1:3" x14ac:dyDescent="0.3">
      <c r="A11" s="19">
        <v>1999</v>
      </c>
      <c r="B11" s="19">
        <v>24966.201171875</v>
      </c>
      <c r="C11" s="19">
        <v>299754.78125</v>
      </c>
    </row>
    <row r="12" spans="1:3" x14ac:dyDescent="0.3">
      <c r="A12" s="19">
        <v>2000</v>
      </c>
      <c r="B12" s="19">
        <v>25425.16796875</v>
      </c>
      <c r="C12" s="19">
        <v>300383.3125</v>
      </c>
    </row>
    <row r="13" spans="1:3" x14ac:dyDescent="0.3">
      <c r="A13" s="19">
        <v>2001</v>
      </c>
      <c r="B13" s="19">
        <v>26646.9609375</v>
      </c>
      <c r="C13" s="19">
        <v>302284.0625</v>
      </c>
    </row>
    <row r="14" spans="1:3" x14ac:dyDescent="0.3">
      <c r="A14" s="19">
        <v>2002</v>
      </c>
      <c r="B14" s="19">
        <v>28105.572265625</v>
      </c>
      <c r="C14" s="19">
        <v>303592.625</v>
      </c>
    </row>
    <row r="15" spans="1:3" x14ac:dyDescent="0.3">
      <c r="A15" s="19">
        <v>2003</v>
      </c>
      <c r="B15" s="19">
        <v>31213.515625</v>
      </c>
      <c r="C15" s="19">
        <v>307310.28125</v>
      </c>
    </row>
    <row r="16" spans="1:3" x14ac:dyDescent="0.3">
      <c r="A16" s="19">
        <v>2004</v>
      </c>
      <c r="B16" s="19">
        <v>33022.64453125</v>
      </c>
      <c r="C16" s="19">
        <v>311984.28125</v>
      </c>
    </row>
    <row r="17" spans="1:3" x14ac:dyDescent="0.3">
      <c r="A17" s="19">
        <v>2005</v>
      </c>
      <c r="B17" s="19">
        <v>36188.953125</v>
      </c>
      <c r="C17" s="19">
        <v>317837.8125</v>
      </c>
    </row>
    <row r="18" spans="1:3" x14ac:dyDescent="0.3">
      <c r="A18" s="19">
        <v>2006</v>
      </c>
      <c r="B18" s="19">
        <v>39598.22265625</v>
      </c>
      <c r="C18" s="19">
        <v>322943.65625</v>
      </c>
    </row>
    <row r="19" spans="1:3" x14ac:dyDescent="0.3">
      <c r="A19" s="19">
        <v>2007</v>
      </c>
      <c r="B19" s="19">
        <v>44579.19140625</v>
      </c>
      <c r="C19" s="19">
        <v>329445.875</v>
      </c>
    </row>
    <row r="20" spans="1:3" x14ac:dyDescent="0.3">
      <c r="A20" s="19">
        <v>2008</v>
      </c>
      <c r="B20" s="19">
        <v>45657.16015625</v>
      </c>
      <c r="C20" s="19">
        <v>332604.46875</v>
      </c>
    </row>
    <row r="21" spans="1:3" x14ac:dyDescent="0.3">
      <c r="A21" s="19">
        <v>2009</v>
      </c>
      <c r="B21" s="19">
        <v>43990.6328125</v>
      </c>
      <c r="C21" s="19">
        <v>330608.28125</v>
      </c>
    </row>
    <row r="22" spans="1:3" x14ac:dyDescent="0.3">
      <c r="A22" s="19">
        <v>2010</v>
      </c>
      <c r="B22" s="19">
        <v>46739.7890625</v>
      </c>
      <c r="C22" s="19">
        <v>332551.53125</v>
      </c>
    </row>
    <row r="23" spans="1:3" x14ac:dyDescent="0.3">
      <c r="A23" s="19">
        <v>2011</v>
      </c>
      <c r="B23" s="19">
        <v>50455.2109375</v>
      </c>
      <c r="C23" s="19">
        <v>336560.28125</v>
      </c>
    </row>
    <row r="24" spans="1:3" x14ac:dyDescent="0.3">
      <c r="A24" s="19">
        <v>2012</v>
      </c>
      <c r="B24" s="19">
        <v>53774.6796875</v>
      </c>
      <c r="C24" s="19">
        <v>341471.1875</v>
      </c>
    </row>
    <row r="25" spans="1:3" x14ac:dyDescent="0.3">
      <c r="A25" s="19">
        <v>2013</v>
      </c>
      <c r="B25" s="19">
        <v>56535.23046875</v>
      </c>
      <c r="C25" s="19">
        <v>344239.03125</v>
      </c>
    </row>
    <row r="26" spans="1:3" x14ac:dyDescent="0.3">
      <c r="A26" s="19">
        <v>2014</v>
      </c>
      <c r="B26" s="19">
        <v>58847.86328125</v>
      </c>
      <c r="C26" s="19">
        <v>350962.15625</v>
      </c>
    </row>
    <row r="27" spans="1:3" x14ac:dyDescent="0.3">
      <c r="A27" s="19">
        <v>2015</v>
      </c>
      <c r="B27" s="19">
        <v>60819.7421875</v>
      </c>
      <c r="C27" s="19">
        <v>360259.8125</v>
      </c>
    </row>
    <row r="28" spans="1:3" x14ac:dyDescent="0.3">
      <c r="A28" s="19">
        <v>2016</v>
      </c>
      <c r="B28" s="19">
        <v>62917.9765625</v>
      </c>
      <c r="C28" s="19">
        <v>370547.65625</v>
      </c>
    </row>
    <row r="29" spans="1:3" x14ac:dyDescent="0.3">
      <c r="A29" s="19">
        <v>2017</v>
      </c>
      <c r="B29" s="19">
        <v>66165.234375</v>
      </c>
      <c r="C29" s="19">
        <v>380655.78125</v>
      </c>
    </row>
    <row r="30" spans="1:3" x14ac:dyDescent="0.3">
      <c r="A30" s="19">
        <v>2018</v>
      </c>
      <c r="B30" s="19">
        <v>70176.296875</v>
      </c>
      <c r="C30" s="19">
        <v>390625.1875</v>
      </c>
    </row>
    <row r="31" spans="1:3" x14ac:dyDescent="0.3">
      <c r="A31" s="19">
        <v>2019</v>
      </c>
      <c r="B31" s="19">
        <v>73951.9765625</v>
      </c>
      <c r="C31" s="19">
        <v>399934.28125</v>
      </c>
    </row>
    <row r="32" spans="1:3" x14ac:dyDescent="0.3">
      <c r="A32" s="19">
        <v>2020</v>
      </c>
      <c r="B32" s="19">
        <v>69299.46875</v>
      </c>
      <c r="C32" s="19">
        <v>405156.15625</v>
      </c>
    </row>
    <row r="33" spans="1:3" x14ac:dyDescent="0.3">
      <c r="A33" s="19">
        <v>2021</v>
      </c>
      <c r="B33" s="19">
        <v>76675.71875</v>
      </c>
      <c r="C33" s="19">
        <v>409189.75</v>
      </c>
    </row>
    <row r="34" spans="1:3" x14ac:dyDescent="0.3">
      <c r="A34" s="19">
        <v>2022</v>
      </c>
      <c r="B34" s="19">
        <v>85079.0234375</v>
      </c>
      <c r="C34" s="19">
        <v>415085.84375</v>
      </c>
    </row>
    <row r="35" spans="1:3" x14ac:dyDescent="0.3">
      <c r="A35" s="19">
        <v>2023</v>
      </c>
      <c r="B35" s="19">
        <v>91437.8125</v>
      </c>
      <c r="C35" s="19">
        <v>426190.5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1939D-80C8-4158-A5A3-C1DA35B81203}">
  <dimension ref="B1:D1032228"/>
  <sheetViews>
    <sheetView workbookViewId="0">
      <selection activeCell="J24" sqref="J24"/>
    </sheetView>
  </sheetViews>
  <sheetFormatPr defaultRowHeight="12.45" x14ac:dyDescent="0.3"/>
  <sheetData>
    <row r="1" spans="2:4" x14ac:dyDescent="0.3">
      <c r="B1" t="s">
        <v>31</v>
      </c>
      <c r="C1">
        <v>915</v>
      </c>
      <c r="D1">
        <v>915</v>
      </c>
    </row>
    <row r="2" spans="2:4" x14ac:dyDescent="0.3">
      <c r="B2" t="s">
        <v>32</v>
      </c>
      <c r="C2" t="s">
        <v>33</v>
      </c>
      <c r="D2" t="s">
        <v>34</v>
      </c>
    </row>
    <row r="3" spans="2:4" x14ac:dyDescent="0.3">
      <c r="B3" t="s">
        <v>35</v>
      </c>
      <c r="C3" t="s">
        <v>30</v>
      </c>
      <c r="D3" t="s">
        <v>30</v>
      </c>
    </row>
    <row r="4" spans="2:4" x14ac:dyDescent="0.3">
      <c r="B4" t="s">
        <v>36</v>
      </c>
      <c r="C4" t="s">
        <v>37</v>
      </c>
      <c r="D4" t="s">
        <v>37</v>
      </c>
    </row>
    <row r="5" spans="2:4" x14ac:dyDescent="0.3">
      <c r="B5" t="s">
        <v>38</v>
      </c>
      <c r="C5" t="s">
        <v>39</v>
      </c>
      <c r="D5" t="s">
        <v>40</v>
      </c>
    </row>
    <row r="6" spans="2:4" x14ac:dyDescent="0.3">
      <c r="B6" t="s">
        <v>23</v>
      </c>
      <c r="C6" t="s">
        <v>41</v>
      </c>
      <c r="D6" t="s">
        <v>38</v>
      </c>
    </row>
    <row r="7" spans="2:4" x14ac:dyDescent="0.3">
      <c r="B7" t="s">
        <v>42</v>
      </c>
      <c r="C7" t="s">
        <v>43</v>
      </c>
      <c r="D7" t="s">
        <v>44</v>
      </c>
    </row>
    <row r="8" spans="2:4" x14ac:dyDescent="0.3">
      <c r="B8">
        <v>2000</v>
      </c>
      <c r="C8">
        <v>16.963000000000001</v>
      </c>
      <c r="D8">
        <v>1.865</v>
      </c>
    </row>
    <row r="9" spans="2:4" x14ac:dyDescent="0.3">
      <c r="B9">
        <v>2001</v>
      </c>
      <c r="C9">
        <v>17.771999999999998</v>
      </c>
      <c r="D9">
        <v>4.7690000000000001</v>
      </c>
    </row>
    <row r="10" spans="2:4" x14ac:dyDescent="0.3">
      <c r="B10">
        <v>2002</v>
      </c>
      <c r="C10">
        <v>18.747</v>
      </c>
      <c r="D10">
        <v>5.4870000000000001</v>
      </c>
    </row>
    <row r="11" spans="2:4" x14ac:dyDescent="0.3">
      <c r="B11">
        <v>2003</v>
      </c>
      <c r="C11">
        <v>20.852</v>
      </c>
      <c r="D11">
        <v>11.228</v>
      </c>
    </row>
    <row r="12" spans="2:4" x14ac:dyDescent="0.3">
      <c r="B12">
        <v>2004</v>
      </c>
      <c r="C12">
        <v>22.061</v>
      </c>
      <c r="D12">
        <v>5.7960000000000003</v>
      </c>
    </row>
    <row r="13" spans="2:4" x14ac:dyDescent="0.3">
      <c r="B13">
        <v>2005</v>
      </c>
      <c r="C13">
        <v>24.175999999999998</v>
      </c>
      <c r="D13">
        <v>9.5879999999999992</v>
      </c>
    </row>
    <row r="14" spans="2:4" x14ac:dyDescent="0.3">
      <c r="B14">
        <v>2006</v>
      </c>
      <c r="C14">
        <v>26.454000000000001</v>
      </c>
      <c r="D14">
        <v>9.42</v>
      </c>
    </row>
    <row r="15" spans="2:4" x14ac:dyDescent="0.3">
      <c r="B15">
        <v>2007</v>
      </c>
      <c r="C15">
        <v>29.780999999999999</v>
      </c>
      <c r="D15">
        <v>12.579000000000001</v>
      </c>
    </row>
    <row r="16" spans="2:4" x14ac:dyDescent="0.3">
      <c r="B16">
        <v>2008</v>
      </c>
      <c r="C16">
        <v>30.501999999999999</v>
      </c>
      <c r="D16">
        <v>2.419</v>
      </c>
    </row>
    <row r="17" spans="2:4" x14ac:dyDescent="0.3">
      <c r="B17">
        <v>2009</v>
      </c>
      <c r="C17">
        <v>29.388000000000002</v>
      </c>
      <c r="D17">
        <v>-3.6509999999999998</v>
      </c>
    </row>
    <row r="18" spans="2:4" x14ac:dyDescent="0.3">
      <c r="B18">
        <v>2010</v>
      </c>
      <c r="C18">
        <v>31.428000000000001</v>
      </c>
      <c r="D18">
        <v>6.9420000000000002</v>
      </c>
    </row>
    <row r="19" spans="2:4" x14ac:dyDescent="0.3">
      <c r="B19">
        <v>2011</v>
      </c>
      <c r="C19">
        <v>33.927</v>
      </c>
      <c r="D19">
        <v>7.9489999999999998</v>
      </c>
    </row>
    <row r="20" spans="2:4" x14ac:dyDescent="0.3">
      <c r="B20">
        <v>2012</v>
      </c>
      <c r="C20">
        <v>36.158999999999999</v>
      </c>
      <c r="D20">
        <v>6.5789999999999997</v>
      </c>
    </row>
    <row r="21" spans="2:4" x14ac:dyDescent="0.3">
      <c r="B21">
        <v>2013</v>
      </c>
      <c r="C21">
        <v>38.015000000000001</v>
      </c>
      <c r="D21">
        <v>5.1340000000000003</v>
      </c>
    </row>
    <row r="22" spans="2:4" x14ac:dyDescent="0.3">
      <c r="B22">
        <v>2014</v>
      </c>
      <c r="C22">
        <v>39.57</v>
      </c>
      <c r="D22">
        <v>4.0910000000000002</v>
      </c>
    </row>
    <row r="23" spans="2:4" x14ac:dyDescent="0.3">
      <c r="B23">
        <v>2015</v>
      </c>
      <c r="C23">
        <v>40.896000000000001</v>
      </c>
      <c r="D23">
        <v>3.351</v>
      </c>
    </row>
    <row r="24" spans="2:4" x14ac:dyDescent="0.3">
      <c r="B24">
        <v>2016</v>
      </c>
      <c r="C24">
        <v>42.307000000000002</v>
      </c>
      <c r="D24">
        <v>3.45</v>
      </c>
    </row>
    <row r="25" spans="2:4" x14ac:dyDescent="0.3">
      <c r="B25">
        <v>2017</v>
      </c>
      <c r="C25">
        <v>44.49</v>
      </c>
      <c r="D25">
        <v>5.1609999999999996</v>
      </c>
    </row>
    <row r="26" spans="2:4" x14ac:dyDescent="0.3">
      <c r="B26">
        <v>2018</v>
      </c>
      <c r="C26">
        <v>47.186999999999998</v>
      </c>
      <c r="D26">
        <v>6.0620000000000003</v>
      </c>
    </row>
    <row r="27" spans="2:4" x14ac:dyDescent="0.3">
      <c r="B27">
        <v>2019</v>
      </c>
      <c r="C27">
        <v>49.725999999999999</v>
      </c>
      <c r="D27">
        <v>5.38</v>
      </c>
    </row>
    <row r="28" spans="2:4" x14ac:dyDescent="0.3">
      <c r="B28">
        <v>2020</v>
      </c>
      <c r="C28">
        <v>46.597999999999999</v>
      </c>
      <c r="D28">
        <v>-6.2910000000000004</v>
      </c>
    </row>
    <row r="29" spans="2:4" x14ac:dyDescent="0.3">
      <c r="B29">
        <v>2021</v>
      </c>
      <c r="C29">
        <v>51.558</v>
      </c>
      <c r="D29">
        <v>10.644</v>
      </c>
    </row>
    <row r="30" spans="2:4" x14ac:dyDescent="0.3">
      <c r="B30">
        <v>2022</v>
      </c>
      <c r="C30">
        <v>57.207999999999998</v>
      </c>
      <c r="D30">
        <v>10.96</v>
      </c>
    </row>
    <row r="31" spans="2:4" x14ac:dyDescent="0.3">
      <c r="B31">
        <v>2023</v>
      </c>
      <c r="C31">
        <v>61.689</v>
      </c>
      <c r="D31">
        <v>7.8319999999999999</v>
      </c>
    </row>
    <row r="32" spans="2:4" x14ac:dyDescent="0.3">
      <c r="B32">
        <v>2024</v>
      </c>
      <c r="C32">
        <v>67.504999999999995</v>
      </c>
      <c r="D32">
        <v>9.4290000000000003</v>
      </c>
    </row>
    <row r="33" spans="2:4" x14ac:dyDescent="0.3">
      <c r="B33">
        <v>2025</v>
      </c>
      <c r="C33">
        <v>71.540000000000006</v>
      </c>
      <c r="D33">
        <v>5.9770000000000003</v>
      </c>
    </row>
    <row r="34" spans="2:4" x14ac:dyDescent="0.3">
      <c r="B34">
        <v>2026</v>
      </c>
      <c r="C34">
        <v>75.117000000000004</v>
      </c>
      <c r="D34">
        <v>5</v>
      </c>
    </row>
    <row r="35" spans="2:4" x14ac:dyDescent="0.3">
      <c r="B35">
        <v>2027</v>
      </c>
      <c r="C35">
        <v>78.873000000000005</v>
      </c>
      <c r="D35">
        <v>5</v>
      </c>
    </row>
    <row r="36" spans="2:4" x14ac:dyDescent="0.3">
      <c r="B36">
        <v>2028</v>
      </c>
      <c r="C36">
        <f>C35*(1+D36/100)</f>
        <v>82.81665000000001</v>
      </c>
      <c r="D36">
        <v>5</v>
      </c>
    </row>
    <row r="37" spans="2:4" x14ac:dyDescent="0.3">
      <c r="B37">
        <v>2029</v>
      </c>
      <c r="C37">
        <f t="shared" ref="C37:C51" si="0">C36*(1+D37/100)</f>
        <v>86.957482500000012</v>
      </c>
      <c r="D37">
        <v>5</v>
      </c>
    </row>
    <row r="38" spans="2:4" x14ac:dyDescent="0.3">
      <c r="B38">
        <v>2030</v>
      </c>
      <c r="C38">
        <f t="shared" si="0"/>
        <v>91.305356625000016</v>
      </c>
      <c r="D38">
        <v>5</v>
      </c>
    </row>
    <row r="39" spans="2:4" x14ac:dyDescent="0.3">
      <c r="B39">
        <v>2031</v>
      </c>
      <c r="C39">
        <f t="shared" si="0"/>
        <v>95.870624456250027</v>
      </c>
      <c r="D39">
        <v>5</v>
      </c>
    </row>
    <row r="40" spans="2:4" x14ac:dyDescent="0.3">
      <c r="B40">
        <v>2032</v>
      </c>
      <c r="C40">
        <f t="shared" si="0"/>
        <v>100.66415567906253</v>
      </c>
      <c r="D40">
        <v>5</v>
      </c>
    </row>
    <row r="41" spans="2:4" x14ac:dyDescent="0.3">
      <c r="B41">
        <v>2033</v>
      </c>
      <c r="C41">
        <f t="shared" si="0"/>
        <v>105.69736346301566</v>
      </c>
      <c r="D41">
        <v>5</v>
      </c>
    </row>
    <row r="42" spans="2:4" x14ac:dyDescent="0.3">
      <c r="B42">
        <v>2034</v>
      </c>
      <c r="C42">
        <f t="shared" si="0"/>
        <v>110.98223163616645</v>
      </c>
      <c r="D42">
        <v>5</v>
      </c>
    </row>
    <row r="43" spans="2:4" x14ac:dyDescent="0.3">
      <c r="B43">
        <v>2035</v>
      </c>
      <c r="C43">
        <f t="shared" si="0"/>
        <v>116.53134321797478</v>
      </c>
      <c r="D43">
        <v>5</v>
      </c>
    </row>
    <row r="44" spans="2:4" x14ac:dyDescent="0.3">
      <c r="B44">
        <v>2036</v>
      </c>
      <c r="C44">
        <f t="shared" si="0"/>
        <v>122.35791037887353</v>
      </c>
      <c r="D44">
        <v>5</v>
      </c>
    </row>
    <row r="45" spans="2:4" x14ac:dyDescent="0.3">
      <c r="B45">
        <v>2037</v>
      </c>
      <c r="C45">
        <f t="shared" si="0"/>
        <v>128.4758058978172</v>
      </c>
      <c r="D45">
        <v>5</v>
      </c>
    </row>
    <row r="46" spans="2:4" x14ac:dyDescent="0.3">
      <c r="B46">
        <v>2038</v>
      </c>
      <c r="C46">
        <f t="shared" si="0"/>
        <v>134.89959619270806</v>
      </c>
      <c r="D46">
        <v>5</v>
      </c>
    </row>
    <row r="47" spans="2:4" x14ac:dyDescent="0.3">
      <c r="B47">
        <v>2039</v>
      </c>
      <c r="C47">
        <f t="shared" si="0"/>
        <v>141.64457600234346</v>
      </c>
      <c r="D47">
        <v>5</v>
      </c>
    </row>
    <row r="48" spans="2:4" x14ac:dyDescent="0.3">
      <c r="B48">
        <v>2040</v>
      </c>
      <c r="C48">
        <f t="shared" si="0"/>
        <v>148.72680480246063</v>
      </c>
      <c r="D48">
        <v>5</v>
      </c>
    </row>
    <row r="49" spans="2:4" x14ac:dyDescent="0.3">
      <c r="B49">
        <v>2041</v>
      </c>
      <c r="C49">
        <f t="shared" si="0"/>
        <v>156.16314504258366</v>
      </c>
      <c r="D49">
        <v>5</v>
      </c>
    </row>
    <row r="50" spans="2:4" x14ac:dyDescent="0.3">
      <c r="B50">
        <v>2042</v>
      </c>
      <c r="C50">
        <f t="shared" si="0"/>
        <v>163.97130229471284</v>
      </c>
      <c r="D50">
        <v>5</v>
      </c>
    </row>
    <row r="51" spans="2:4" x14ac:dyDescent="0.3">
      <c r="B51">
        <v>2043</v>
      </c>
      <c r="C51">
        <f t="shared" si="0"/>
        <v>172.1698674094485</v>
      </c>
      <c r="D51">
        <v>5</v>
      </c>
    </row>
    <row r="16385" spans="2:4" x14ac:dyDescent="0.3">
      <c r="B16385" t="s">
        <v>31</v>
      </c>
      <c r="C16385">
        <v>915</v>
      </c>
      <c r="D16385">
        <v>915</v>
      </c>
    </row>
    <row r="16386" spans="2:4" x14ac:dyDescent="0.3">
      <c r="B16386" t="s">
        <v>32</v>
      </c>
      <c r="C16386" t="s">
        <v>33</v>
      </c>
      <c r="D16386" t="s">
        <v>34</v>
      </c>
    </row>
    <row r="16387" spans="2:4" x14ac:dyDescent="0.3">
      <c r="B16387" t="s">
        <v>35</v>
      </c>
      <c r="C16387" t="s">
        <v>30</v>
      </c>
      <c r="D16387" t="s">
        <v>30</v>
      </c>
    </row>
    <row r="16388" spans="2:4" x14ac:dyDescent="0.3">
      <c r="B16388" t="s">
        <v>36</v>
      </c>
      <c r="C16388" t="s">
        <v>37</v>
      </c>
      <c r="D16388" t="s">
        <v>37</v>
      </c>
    </row>
    <row r="16389" spans="2:4" x14ac:dyDescent="0.3">
      <c r="B16389" t="s">
        <v>38</v>
      </c>
      <c r="C16389" t="s">
        <v>39</v>
      </c>
      <c r="D16389" t="s">
        <v>40</v>
      </c>
    </row>
    <row r="16390" spans="2:4" x14ac:dyDescent="0.3">
      <c r="B16390" t="s">
        <v>23</v>
      </c>
      <c r="C16390" t="s">
        <v>41</v>
      </c>
      <c r="D16390" t="s">
        <v>38</v>
      </c>
    </row>
    <row r="16391" spans="2:4" x14ac:dyDescent="0.3">
      <c r="B16391" t="s">
        <v>42</v>
      </c>
      <c r="C16391" t="s">
        <v>43</v>
      </c>
      <c r="D16391" t="s">
        <v>44</v>
      </c>
    </row>
    <row r="16392" spans="2:4" x14ac:dyDescent="0.3">
      <c r="B16392">
        <v>2000</v>
      </c>
      <c r="C16392">
        <v>16.963000000000001</v>
      </c>
      <c r="D16392">
        <v>1.865</v>
      </c>
    </row>
    <row r="16393" spans="2:4" x14ac:dyDescent="0.3">
      <c r="B16393">
        <v>2001</v>
      </c>
      <c r="C16393">
        <v>17.771999999999998</v>
      </c>
      <c r="D16393">
        <v>4.7690000000000001</v>
      </c>
    </row>
    <row r="16394" spans="2:4" x14ac:dyDescent="0.3">
      <c r="B16394">
        <v>2002</v>
      </c>
      <c r="C16394">
        <v>18.747</v>
      </c>
      <c r="D16394">
        <v>5.4870000000000001</v>
      </c>
    </row>
    <row r="16395" spans="2:4" x14ac:dyDescent="0.3">
      <c r="B16395">
        <v>2003</v>
      </c>
      <c r="C16395">
        <v>20.852</v>
      </c>
      <c r="D16395">
        <v>11.228</v>
      </c>
    </row>
    <row r="16396" spans="2:4" x14ac:dyDescent="0.3">
      <c r="B16396">
        <v>2004</v>
      </c>
      <c r="C16396">
        <v>22.061</v>
      </c>
      <c r="D16396">
        <v>5.7960000000000003</v>
      </c>
    </row>
    <row r="16397" spans="2:4" x14ac:dyDescent="0.3">
      <c r="B16397">
        <v>2005</v>
      </c>
      <c r="C16397">
        <v>24.175999999999998</v>
      </c>
      <c r="D16397">
        <v>9.5879999999999992</v>
      </c>
    </row>
    <row r="16398" spans="2:4" x14ac:dyDescent="0.3">
      <c r="B16398">
        <v>2006</v>
      </c>
      <c r="C16398">
        <v>26.454000000000001</v>
      </c>
      <c r="D16398">
        <v>9.42</v>
      </c>
    </row>
    <row r="16399" spans="2:4" x14ac:dyDescent="0.3">
      <c r="B16399">
        <v>2007</v>
      </c>
      <c r="C16399">
        <v>29.780999999999999</v>
      </c>
      <c r="D16399">
        <v>12.579000000000001</v>
      </c>
    </row>
    <row r="16400" spans="2:4" x14ac:dyDescent="0.3">
      <c r="B16400">
        <v>2008</v>
      </c>
      <c r="C16400">
        <v>30.501999999999999</v>
      </c>
      <c r="D16400">
        <v>2.419</v>
      </c>
    </row>
    <row r="16401" spans="2:4" x14ac:dyDescent="0.3">
      <c r="B16401">
        <v>2009</v>
      </c>
      <c r="C16401">
        <v>29.388000000000002</v>
      </c>
      <c r="D16401">
        <v>-3.6509999999999998</v>
      </c>
    </row>
    <row r="16402" spans="2:4" x14ac:dyDescent="0.3">
      <c r="B16402">
        <v>2010</v>
      </c>
      <c r="C16402">
        <v>31.428000000000001</v>
      </c>
      <c r="D16402">
        <v>6.9420000000000002</v>
      </c>
    </row>
    <row r="16403" spans="2:4" x14ac:dyDescent="0.3">
      <c r="B16403">
        <v>2011</v>
      </c>
      <c r="C16403">
        <v>33.927</v>
      </c>
      <c r="D16403">
        <v>7.9489999999999998</v>
      </c>
    </row>
    <row r="16404" spans="2:4" x14ac:dyDescent="0.3">
      <c r="B16404">
        <v>2012</v>
      </c>
      <c r="C16404">
        <v>36.158999999999999</v>
      </c>
      <c r="D16404">
        <v>6.5789999999999997</v>
      </c>
    </row>
    <row r="16405" spans="2:4" x14ac:dyDescent="0.3">
      <c r="B16405">
        <v>2013</v>
      </c>
      <c r="C16405">
        <v>38.015000000000001</v>
      </c>
      <c r="D16405">
        <v>5.1340000000000003</v>
      </c>
    </row>
    <row r="16406" spans="2:4" x14ac:dyDescent="0.3">
      <c r="B16406">
        <v>2014</v>
      </c>
      <c r="C16406">
        <v>39.57</v>
      </c>
      <c r="D16406">
        <v>4.0910000000000002</v>
      </c>
    </row>
    <row r="16407" spans="2:4" x14ac:dyDescent="0.3">
      <c r="B16407">
        <v>2015</v>
      </c>
      <c r="C16407">
        <v>40.896000000000001</v>
      </c>
      <c r="D16407">
        <v>3.351</v>
      </c>
    </row>
    <row r="16408" spans="2:4" x14ac:dyDescent="0.3">
      <c r="B16408">
        <v>2016</v>
      </c>
      <c r="C16408">
        <v>42.307000000000002</v>
      </c>
      <c r="D16408">
        <v>3.45</v>
      </c>
    </row>
    <row r="16409" spans="2:4" x14ac:dyDescent="0.3">
      <c r="B16409">
        <v>2017</v>
      </c>
      <c r="C16409">
        <v>44.49</v>
      </c>
      <c r="D16409">
        <v>5.1609999999999996</v>
      </c>
    </row>
    <row r="16410" spans="2:4" x14ac:dyDescent="0.3">
      <c r="B16410">
        <v>2018</v>
      </c>
      <c r="C16410">
        <v>47.186999999999998</v>
      </c>
      <c r="D16410">
        <v>6.0620000000000003</v>
      </c>
    </row>
    <row r="16411" spans="2:4" x14ac:dyDescent="0.3">
      <c r="B16411">
        <v>2019</v>
      </c>
      <c r="C16411">
        <v>49.725999999999999</v>
      </c>
      <c r="D16411">
        <v>5.38</v>
      </c>
    </row>
    <row r="16412" spans="2:4" x14ac:dyDescent="0.3">
      <c r="B16412">
        <v>2020</v>
      </c>
      <c r="C16412">
        <v>46.597999999999999</v>
      </c>
      <c r="D16412">
        <v>-6.2910000000000004</v>
      </c>
    </row>
    <row r="16413" spans="2:4" x14ac:dyDescent="0.3">
      <c r="B16413">
        <v>2021</v>
      </c>
      <c r="C16413">
        <v>51.558</v>
      </c>
      <c r="D16413">
        <v>10.644</v>
      </c>
    </row>
    <row r="16414" spans="2:4" x14ac:dyDescent="0.3">
      <c r="B16414">
        <v>2022</v>
      </c>
      <c r="C16414">
        <v>57.207999999999998</v>
      </c>
      <c r="D16414">
        <v>10.96</v>
      </c>
    </row>
    <row r="16415" spans="2:4" x14ac:dyDescent="0.3">
      <c r="B16415">
        <v>2023</v>
      </c>
      <c r="C16415">
        <v>61.689</v>
      </c>
      <c r="D16415">
        <v>7.8319999999999999</v>
      </c>
    </row>
    <row r="16416" spans="2:4" x14ac:dyDescent="0.3">
      <c r="B16416">
        <v>2024</v>
      </c>
      <c r="C16416">
        <v>67.504999999999995</v>
      </c>
      <c r="D16416">
        <v>9.4290000000000003</v>
      </c>
    </row>
    <row r="16417" spans="2:4" x14ac:dyDescent="0.3">
      <c r="B16417">
        <v>2025</v>
      </c>
      <c r="C16417">
        <v>71.540000000000006</v>
      </c>
      <c r="D16417">
        <v>5.9770000000000003</v>
      </c>
    </row>
    <row r="16418" spans="2:4" x14ac:dyDescent="0.3">
      <c r="B16418">
        <v>2026</v>
      </c>
      <c r="C16418">
        <v>75.117000000000004</v>
      </c>
      <c r="D16418">
        <v>5</v>
      </c>
    </row>
    <row r="16419" spans="2:4" x14ac:dyDescent="0.3">
      <c r="B16419">
        <v>2027</v>
      </c>
      <c r="C16419">
        <v>78.873000000000005</v>
      </c>
      <c r="D16419">
        <v>5</v>
      </c>
    </row>
    <row r="16420" spans="2:4" x14ac:dyDescent="0.3">
      <c r="B16420" t="s">
        <v>45</v>
      </c>
      <c r="C16420">
        <v>2024</v>
      </c>
      <c r="D16420">
        <v>2024</v>
      </c>
    </row>
    <row r="32769" spans="2:4" x14ac:dyDescent="0.3">
      <c r="B32769" t="s">
        <v>31</v>
      </c>
      <c r="C32769">
        <v>915</v>
      </c>
      <c r="D32769">
        <v>915</v>
      </c>
    </row>
    <row r="32770" spans="2:4" x14ac:dyDescent="0.3">
      <c r="B32770" t="s">
        <v>32</v>
      </c>
      <c r="C32770" t="s">
        <v>33</v>
      </c>
      <c r="D32770" t="s">
        <v>34</v>
      </c>
    </row>
    <row r="32771" spans="2:4" x14ac:dyDescent="0.3">
      <c r="B32771" t="s">
        <v>35</v>
      </c>
      <c r="C32771" t="s">
        <v>30</v>
      </c>
      <c r="D32771" t="s">
        <v>30</v>
      </c>
    </row>
    <row r="32772" spans="2:4" x14ac:dyDescent="0.3">
      <c r="B32772" t="s">
        <v>36</v>
      </c>
      <c r="C32772" t="s">
        <v>37</v>
      </c>
      <c r="D32772" t="s">
        <v>37</v>
      </c>
    </row>
    <row r="32773" spans="2:4" x14ac:dyDescent="0.3">
      <c r="B32773" t="s">
        <v>38</v>
      </c>
      <c r="C32773" t="s">
        <v>39</v>
      </c>
      <c r="D32773" t="s">
        <v>40</v>
      </c>
    </row>
    <row r="32774" spans="2:4" x14ac:dyDescent="0.3">
      <c r="B32774" t="s">
        <v>23</v>
      </c>
      <c r="C32774" t="s">
        <v>41</v>
      </c>
      <c r="D32774" t="s">
        <v>38</v>
      </c>
    </row>
    <row r="32775" spans="2:4" x14ac:dyDescent="0.3">
      <c r="B32775" t="s">
        <v>42</v>
      </c>
      <c r="C32775" t="s">
        <v>43</v>
      </c>
      <c r="D32775" t="s">
        <v>44</v>
      </c>
    </row>
    <row r="32776" spans="2:4" x14ac:dyDescent="0.3">
      <c r="B32776">
        <v>2000</v>
      </c>
      <c r="C32776">
        <v>16.963000000000001</v>
      </c>
      <c r="D32776">
        <v>1.865</v>
      </c>
    </row>
    <row r="32777" spans="2:4" x14ac:dyDescent="0.3">
      <c r="B32777">
        <v>2001</v>
      </c>
      <c r="C32777">
        <v>17.771999999999998</v>
      </c>
      <c r="D32777">
        <v>4.7690000000000001</v>
      </c>
    </row>
    <row r="32778" spans="2:4" x14ac:dyDescent="0.3">
      <c r="B32778">
        <v>2002</v>
      </c>
      <c r="C32778">
        <v>18.747</v>
      </c>
      <c r="D32778">
        <v>5.4870000000000001</v>
      </c>
    </row>
    <row r="32779" spans="2:4" x14ac:dyDescent="0.3">
      <c r="B32779">
        <v>2003</v>
      </c>
      <c r="C32779">
        <v>20.852</v>
      </c>
      <c r="D32779">
        <v>11.228</v>
      </c>
    </row>
    <row r="32780" spans="2:4" x14ac:dyDescent="0.3">
      <c r="B32780">
        <v>2004</v>
      </c>
      <c r="C32780">
        <v>22.061</v>
      </c>
      <c r="D32780">
        <v>5.7960000000000003</v>
      </c>
    </row>
    <row r="32781" spans="2:4" x14ac:dyDescent="0.3">
      <c r="B32781">
        <v>2005</v>
      </c>
      <c r="C32781">
        <v>24.175999999999998</v>
      </c>
      <c r="D32781">
        <v>9.5879999999999992</v>
      </c>
    </row>
    <row r="32782" spans="2:4" x14ac:dyDescent="0.3">
      <c r="B32782">
        <v>2006</v>
      </c>
      <c r="C32782">
        <v>26.454000000000001</v>
      </c>
      <c r="D32782">
        <v>9.42</v>
      </c>
    </row>
    <row r="32783" spans="2:4" x14ac:dyDescent="0.3">
      <c r="B32783">
        <v>2007</v>
      </c>
      <c r="C32783">
        <v>29.780999999999999</v>
      </c>
      <c r="D32783">
        <v>12.579000000000001</v>
      </c>
    </row>
    <row r="32784" spans="2:4" x14ac:dyDescent="0.3">
      <c r="B32784">
        <v>2008</v>
      </c>
      <c r="C32784">
        <v>30.501999999999999</v>
      </c>
      <c r="D32784">
        <v>2.419</v>
      </c>
    </row>
    <row r="32785" spans="2:4" x14ac:dyDescent="0.3">
      <c r="B32785">
        <v>2009</v>
      </c>
      <c r="C32785">
        <v>29.388000000000002</v>
      </c>
      <c r="D32785">
        <v>-3.6509999999999998</v>
      </c>
    </row>
    <row r="32786" spans="2:4" x14ac:dyDescent="0.3">
      <c r="B32786">
        <v>2010</v>
      </c>
      <c r="C32786">
        <v>31.428000000000001</v>
      </c>
      <c r="D32786">
        <v>6.9420000000000002</v>
      </c>
    </row>
    <row r="32787" spans="2:4" x14ac:dyDescent="0.3">
      <c r="B32787">
        <v>2011</v>
      </c>
      <c r="C32787">
        <v>33.927</v>
      </c>
      <c r="D32787">
        <v>7.9489999999999998</v>
      </c>
    </row>
    <row r="32788" spans="2:4" x14ac:dyDescent="0.3">
      <c r="B32788">
        <v>2012</v>
      </c>
      <c r="C32788">
        <v>36.158999999999999</v>
      </c>
      <c r="D32788">
        <v>6.5789999999999997</v>
      </c>
    </row>
    <row r="32789" spans="2:4" x14ac:dyDescent="0.3">
      <c r="B32789">
        <v>2013</v>
      </c>
      <c r="C32789">
        <v>38.015000000000001</v>
      </c>
      <c r="D32789">
        <v>5.1340000000000003</v>
      </c>
    </row>
    <row r="32790" spans="2:4" x14ac:dyDescent="0.3">
      <c r="B32790">
        <v>2014</v>
      </c>
      <c r="C32790">
        <v>39.57</v>
      </c>
      <c r="D32790">
        <v>4.0910000000000002</v>
      </c>
    </row>
    <row r="32791" spans="2:4" x14ac:dyDescent="0.3">
      <c r="B32791">
        <v>2015</v>
      </c>
      <c r="C32791">
        <v>40.896000000000001</v>
      </c>
      <c r="D32791">
        <v>3.351</v>
      </c>
    </row>
    <row r="32792" spans="2:4" x14ac:dyDescent="0.3">
      <c r="B32792">
        <v>2016</v>
      </c>
      <c r="C32792">
        <v>42.307000000000002</v>
      </c>
      <c r="D32792">
        <v>3.45</v>
      </c>
    </row>
    <row r="32793" spans="2:4" x14ac:dyDescent="0.3">
      <c r="B32793">
        <v>2017</v>
      </c>
      <c r="C32793">
        <v>44.49</v>
      </c>
      <c r="D32793">
        <v>5.1609999999999996</v>
      </c>
    </row>
    <row r="32794" spans="2:4" x14ac:dyDescent="0.3">
      <c r="B32794">
        <v>2018</v>
      </c>
      <c r="C32794">
        <v>47.186999999999998</v>
      </c>
      <c r="D32794">
        <v>6.0620000000000003</v>
      </c>
    </row>
    <row r="32795" spans="2:4" x14ac:dyDescent="0.3">
      <c r="B32795">
        <v>2019</v>
      </c>
      <c r="C32795">
        <v>49.725999999999999</v>
      </c>
      <c r="D32795">
        <v>5.38</v>
      </c>
    </row>
    <row r="32796" spans="2:4" x14ac:dyDescent="0.3">
      <c r="B32796">
        <v>2020</v>
      </c>
      <c r="C32796">
        <v>46.597999999999999</v>
      </c>
      <c r="D32796">
        <v>-6.2910000000000004</v>
      </c>
    </row>
    <row r="32797" spans="2:4" x14ac:dyDescent="0.3">
      <c r="B32797">
        <v>2021</v>
      </c>
      <c r="C32797">
        <v>51.558</v>
      </c>
      <c r="D32797">
        <v>10.644</v>
      </c>
    </row>
    <row r="32798" spans="2:4" x14ac:dyDescent="0.3">
      <c r="B32798">
        <v>2022</v>
      </c>
      <c r="C32798">
        <v>57.207999999999998</v>
      </c>
      <c r="D32798">
        <v>10.96</v>
      </c>
    </row>
    <row r="32799" spans="2:4" x14ac:dyDescent="0.3">
      <c r="B32799">
        <v>2023</v>
      </c>
      <c r="C32799">
        <v>61.689</v>
      </c>
      <c r="D32799">
        <v>7.8319999999999999</v>
      </c>
    </row>
    <row r="32800" spans="2:4" x14ac:dyDescent="0.3">
      <c r="B32800">
        <v>2024</v>
      </c>
      <c r="C32800">
        <v>67.504999999999995</v>
      </c>
      <c r="D32800">
        <v>9.4290000000000003</v>
      </c>
    </row>
    <row r="32801" spans="2:4" x14ac:dyDescent="0.3">
      <c r="B32801">
        <v>2025</v>
      </c>
      <c r="C32801">
        <v>71.540000000000006</v>
      </c>
      <c r="D32801">
        <v>5.9770000000000003</v>
      </c>
    </row>
    <row r="32802" spans="2:4" x14ac:dyDescent="0.3">
      <c r="B32802">
        <v>2026</v>
      </c>
      <c r="C32802">
        <v>75.117000000000004</v>
      </c>
      <c r="D32802">
        <v>5</v>
      </c>
    </row>
    <row r="32803" spans="2:4" x14ac:dyDescent="0.3">
      <c r="B32803">
        <v>2027</v>
      </c>
      <c r="C32803">
        <v>78.873000000000005</v>
      </c>
      <c r="D32803">
        <v>5</v>
      </c>
    </row>
    <row r="32804" spans="2:4" x14ac:dyDescent="0.3">
      <c r="B32804" t="s">
        <v>45</v>
      </c>
      <c r="C32804">
        <v>2024</v>
      </c>
      <c r="D32804">
        <v>2024</v>
      </c>
    </row>
    <row r="49153" spans="2:4" x14ac:dyDescent="0.3">
      <c r="B49153" t="s">
        <v>31</v>
      </c>
      <c r="C49153">
        <v>915</v>
      </c>
      <c r="D49153">
        <v>915</v>
      </c>
    </row>
    <row r="49154" spans="2:4" x14ac:dyDescent="0.3">
      <c r="B49154" t="s">
        <v>32</v>
      </c>
      <c r="C49154" t="s">
        <v>33</v>
      </c>
      <c r="D49154" t="s">
        <v>34</v>
      </c>
    </row>
    <row r="49155" spans="2:4" x14ac:dyDescent="0.3">
      <c r="B49155" t="s">
        <v>35</v>
      </c>
      <c r="C49155" t="s">
        <v>30</v>
      </c>
      <c r="D49155" t="s">
        <v>30</v>
      </c>
    </row>
    <row r="49156" spans="2:4" x14ac:dyDescent="0.3">
      <c r="B49156" t="s">
        <v>36</v>
      </c>
      <c r="C49156" t="s">
        <v>37</v>
      </c>
      <c r="D49156" t="s">
        <v>37</v>
      </c>
    </row>
    <row r="49157" spans="2:4" x14ac:dyDescent="0.3">
      <c r="B49157" t="s">
        <v>38</v>
      </c>
      <c r="C49157" t="s">
        <v>39</v>
      </c>
      <c r="D49157" t="s">
        <v>40</v>
      </c>
    </row>
    <row r="49158" spans="2:4" x14ac:dyDescent="0.3">
      <c r="B49158" t="s">
        <v>23</v>
      </c>
      <c r="C49158" t="s">
        <v>41</v>
      </c>
      <c r="D49158" t="s">
        <v>38</v>
      </c>
    </row>
    <row r="49159" spans="2:4" x14ac:dyDescent="0.3">
      <c r="B49159" t="s">
        <v>42</v>
      </c>
      <c r="C49159" t="s">
        <v>43</v>
      </c>
      <c r="D49159" t="s">
        <v>44</v>
      </c>
    </row>
    <row r="49160" spans="2:4" x14ac:dyDescent="0.3">
      <c r="B49160">
        <v>2000</v>
      </c>
      <c r="C49160">
        <v>16.963000000000001</v>
      </c>
      <c r="D49160">
        <v>1.865</v>
      </c>
    </row>
    <row r="49161" spans="2:4" x14ac:dyDescent="0.3">
      <c r="B49161">
        <v>2001</v>
      </c>
      <c r="C49161">
        <v>17.771999999999998</v>
      </c>
      <c r="D49161">
        <v>4.7690000000000001</v>
      </c>
    </row>
    <row r="49162" spans="2:4" x14ac:dyDescent="0.3">
      <c r="B49162">
        <v>2002</v>
      </c>
      <c r="C49162">
        <v>18.747</v>
      </c>
      <c r="D49162">
        <v>5.4870000000000001</v>
      </c>
    </row>
    <row r="49163" spans="2:4" x14ac:dyDescent="0.3">
      <c r="B49163">
        <v>2003</v>
      </c>
      <c r="C49163">
        <v>20.852</v>
      </c>
      <c r="D49163">
        <v>11.228</v>
      </c>
    </row>
    <row r="49164" spans="2:4" x14ac:dyDescent="0.3">
      <c r="B49164">
        <v>2004</v>
      </c>
      <c r="C49164">
        <v>22.061</v>
      </c>
      <c r="D49164">
        <v>5.7960000000000003</v>
      </c>
    </row>
    <row r="49165" spans="2:4" x14ac:dyDescent="0.3">
      <c r="B49165">
        <v>2005</v>
      </c>
      <c r="C49165">
        <v>24.175999999999998</v>
      </c>
      <c r="D49165">
        <v>9.5879999999999992</v>
      </c>
    </row>
    <row r="49166" spans="2:4" x14ac:dyDescent="0.3">
      <c r="B49166">
        <v>2006</v>
      </c>
      <c r="C49166">
        <v>26.454000000000001</v>
      </c>
      <c r="D49166">
        <v>9.42</v>
      </c>
    </row>
    <row r="49167" spans="2:4" x14ac:dyDescent="0.3">
      <c r="B49167">
        <v>2007</v>
      </c>
      <c r="C49167">
        <v>29.780999999999999</v>
      </c>
      <c r="D49167">
        <v>12.579000000000001</v>
      </c>
    </row>
    <row r="49168" spans="2:4" x14ac:dyDescent="0.3">
      <c r="B49168">
        <v>2008</v>
      </c>
      <c r="C49168">
        <v>30.501999999999999</v>
      </c>
      <c r="D49168">
        <v>2.419</v>
      </c>
    </row>
    <row r="49169" spans="2:4" x14ac:dyDescent="0.3">
      <c r="B49169">
        <v>2009</v>
      </c>
      <c r="C49169">
        <v>29.388000000000002</v>
      </c>
      <c r="D49169">
        <v>-3.6509999999999998</v>
      </c>
    </row>
    <row r="49170" spans="2:4" x14ac:dyDescent="0.3">
      <c r="B49170">
        <v>2010</v>
      </c>
      <c r="C49170">
        <v>31.428000000000001</v>
      </c>
      <c r="D49170">
        <v>6.9420000000000002</v>
      </c>
    </row>
    <row r="49171" spans="2:4" x14ac:dyDescent="0.3">
      <c r="B49171">
        <v>2011</v>
      </c>
      <c r="C49171">
        <v>33.927</v>
      </c>
      <c r="D49171">
        <v>7.9489999999999998</v>
      </c>
    </row>
    <row r="49172" spans="2:4" x14ac:dyDescent="0.3">
      <c r="B49172">
        <v>2012</v>
      </c>
      <c r="C49172">
        <v>36.158999999999999</v>
      </c>
      <c r="D49172">
        <v>6.5789999999999997</v>
      </c>
    </row>
    <row r="49173" spans="2:4" x14ac:dyDescent="0.3">
      <c r="B49173">
        <v>2013</v>
      </c>
      <c r="C49173">
        <v>38.015000000000001</v>
      </c>
      <c r="D49173">
        <v>5.1340000000000003</v>
      </c>
    </row>
    <row r="49174" spans="2:4" x14ac:dyDescent="0.3">
      <c r="B49174">
        <v>2014</v>
      </c>
      <c r="C49174">
        <v>39.57</v>
      </c>
      <c r="D49174">
        <v>4.0910000000000002</v>
      </c>
    </row>
    <row r="49175" spans="2:4" x14ac:dyDescent="0.3">
      <c r="B49175">
        <v>2015</v>
      </c>
      <c r="C49175">
        <v>40.896000000000001</v>
      </c>
      <c r="D49175">
        <v>3.351</v>
      </c>
    </row>
    <row r="49176" spans="2:4" x14ac:dyDescent="0.3">
      <c r="B49176">
        <v>2016</v>
      </c>
      <c r="C49176">
        <v>42.307000000000002</v>
      </c>
      <c r="D49176">
        <v>3.45</v>
      </c>
    </row>
    <row r="49177" spans="2:4" x14ac:dyDescent="0.3">
      <c r="B49177">
        <v>2017</v>
      </c>
      <c r="C49177">
        <v>44.49</v>
      </c>
      <c r="D49177">
        <v>5.1609999999999996</v>
      </c>
    </row>
    <row r="49178" spans="2:4" x14ac:dyDescent="0.3">
      <c r="B49178">
        <v>2018</v>
      </c>
      <c r="C49178">
        <v>47.186999999999998</v>
      </c>
      <c r="D49178">
        <v>6.0620000000000003</v>
      </c>
    </row>
    <row r="49179" spans="2:4" x14ac:dyDescent="0.3">
      <c r="B49179">
        <v>2019</v>
      </c>
      <c r="C49179">
        <v>49.725999999999999</v>
      </c>
      <c r="D49179">
        <v>5.38</v>
      </c>
    </row>
    <row r="49180" spans="2:4" x14ac:dyDescent="0.3">
      <c r="B49180">
        <v>2020</v>
      </c>
      <c r="C49180">
        <v>46.597999999999999</v>
      </c>
      <c r="D49180">
        <v>-6.2910000000000004</v>
      </c>
    </row>
    <row r="49181" spans="2:4" x14ac:dyDescent="0.3">
      <c r="B49181">
        <v>2021</v>
      </c>
      <c r="C49181">
        <v>51.558</v>
      </c>
      <c r="D49181">
        <v>10.644</v>
      </c>
    </row>
    <row r="49182" spans="2:4" x14ac:dyDescent="0.3">
      <c r="B49182">
        <v>2022</v>
      </c>
      <c r="C49182">
        <v>57.207999999999998</v>
      </c>
      <c r="D49182">
        <v>10.96</v>
      </c>
    </row>
    <row r="49183" spans="2:4" x14ac:dyDescent="0.3">
      <c r="B49183">
        <v>2023</v>
      </c>
      <c r="C49183">
        <v>61.689</v>
      </c>
      <c r="D49183">
        <v>7.8319999999999999</v>
      </c>
    </row>
    <row r="49184" spans="2:4" x14ac:dyDescent="0.3">
      <c r="B49184">
        <v>2024</v>
      </c>
      <c r="C49184">
        <v>67.504999999999995</v>
      </c>
      <c r="D49184">
        <v>9.4290000000000003</v>
      </c>
    </row>
    <row r="49185" spans="2:4" x14ac:dyDescent="0.3">
      <c r="B49185">
        <v>2025</v>
      </c>
      <c r="C49185">
        <v>71.540000000000006</v>
      </c>
      <c r="D49185">
        <v>5.9770000000000003</v>
      </c>
    </row>
    <row r="49186" spans="2:4" x14ac:dyDescent="0.3">
      <c r="B49186">
        <v>2026</v>
      </c>
      <c r="C49186">
        <v>75.117000000000004</v>
      </c>
      <c r="D49186">
        <v>5</v>
      </c>
    </row>
    <row r="49187" spans="2:4" x14ac:dyDescent="0.3">
      <c r="B49187">
        <v>2027</v>
      </c>
      <c r="C49187">
        <v>78.873000000000005</v>
      </c>
      <c r="D49187">
        <v>5</v>
      </c>
    </row>
    <row r="49188" spans="2:4" x14ac:dyDescent="0.3">
      <c r="B49188" t="s">
        <v>45</v>
      </c>
      <c r="C49188">
        <v>2024</v>
      </c>
      <c r="D49188">
        <v>2024</v>
      </c>
    </row>
    <row r="65537" spans="2:4" x14ac:dyDescent="0.3">
      <c r="B65537" t="s">
        <v>31</v>
      </c>
      <c r="C65537">
        <v>915</v>
      </c>
      <c r="D65537">
        <v>915</v>
      </c>
    </row>
    <row r="65538" spans="2:4" x14ac:dyDescent="0.3">
      <c r="B65538" t="s">
        <v>32</v>
      </c>
      <c r="C65538" t="s">
        <v>33</v>
      </c>
      <c r="D65538" t="s">
        <v>34</v>
      </c>
    </row>
    <row r="65539" spans="2:4" x14ac:dyDescent="0.3">
      <c r="B65539" t="s">
        <v>35</v>
      </c>
      <c r="C65539" t="s">
        <v>30</v>
      </c>
      <c r="D65539" t="s">
        <v>30</v>
      </c>
    </row>
    <row r="65540" spans="2:4" x14ac:dyDescent="0.3">
      <c r="B65540" t="s">
        <v>36</v>
      </c>
      <c r="C65540" t="s">
        <v>37</v>
      </c>
      <c r="D65540" t="s">
        <v>37</v>
      </c>
    </row>
    <row r="65541" spans="2:4" x14ac:dyDescent="0.3">
      <c r="B65541" t="s">
        <v>38</v>
      </c>
      <c r="C65541" t="s">
        <v>39</v>
      </c>
      <c r="D65541" t="s">
        <v>40</v>
      </c>
    </row>
    <row r="65542" spans="2:4" x14ac:dyDescent="0.3">
      <c r="B65542" t="s">
        <v>23</v>
      </c>
      <c r="C65542" t="s">
        <v>41</v>
      </c>
      <c r="D65542" t="s">
        <v>38</v>
      </c>
    </row>
    <row r="65543" spans="2:4" x14ac:dyDescent="0.3">
      <c r="B65543" t="s">
        <v>42</v>
      </c>
      <c r="C65543" t="s">
        <v>43</v>
      </c>
      <c r="D65543" t="s">
        <v>44</v>
      </c>
    </row>
    <row r="65544" spans="2:4" x14ac:dyDescent="0.3">
      <c r="B65544">
        <v>2000</v>
      </c>
      <c r="C65544">
        <v>16.963000000000001</v>
      </c>
      <c r="D65544">
        <v>1.865</v>
      </c>
    </row>
    <row r="65545" spans="2:4" x14ac:dyDescent="0.3">
      <c r="B65545">
        <v>2001</v>
      </c>
      <c r="C65545">
        <v>17.771999999999998</v>
      </c>
      <c r="D65545">
        <v>4.7690000000000001</v>
      </c>
    </row>
    <row r="65546" spans="2:4" x14ac:dyDescent="0.3">
      <c r="B65546">
        <v>2002</v>
      </c>
      <c r="C65546">
        <v>18.747</v>
      </c>
      <c r="D65546">
        <v>5.4870000000000001</v>
      </c>
    </row>
    <row r="65547" spans="2:4" x14ac:dyDescent="0.3">
      <c r="B65547">
        <v>2003</v>
      </c>
      <c r="C65547">
        <v>20.852</v>
      </c>
      <c r="D65547">
        <v>11.228</v>
      </c>
    </row>
    <row r="65548" spans="2:4" x14ac:dyDescent="0.3">
      <c r="B65548">
        <v>2004</v>
      </c>
      <c r="C65548">
        <v>22.061</v>
      </c>
      <c r="D65548">
        <v>5.7960000000000003</v>
      </c>
    </row>
    <row r="65549" spans="2:4" x14ac:dyDescent="0.3">
      <c r="B65549">
        <v>2005</v>
      </c>
      <c r="C65549">
        <v>24.175999999999998</v>
      </c>
      <c r="D65549">
        <v>9.5879999999999992</v>
      </c>
    </row>
    <row r="65550" spans="2:4" x14ac:dyDescent="0.3">
      <c r="B65550">
        <v>2006</v>
      </c>
      <c r="C65550">
        <v>26.454000000000001</v>
      </c>
      <c r="D65550">
        <v>9.42</v>
      </c>
    </row>
    <row r="65551" spans="2:4" x14ac:dyDescent="0.3">
      <c r="B65551">
        <v>2007</v>
      </c>
      <c r="C65551">
        <v>29.780999999999999</v>
      </c>
      <c r="D65551">
        <v>12.579000000000001</v>
      </c>
    </row>
    <row r="65552" spans="2:4" x14ac:dyDescent="0.3">
      <c r="B65552">
        <v>2008</v>
      </c>
      <c r="C65552">
        <v>30.501999999999999</v>
      </c>
      <c r="D65552">
        <v>2.419</v>
      </c>
    </row>
    <row r="65553" spans="2:4" x14ac:dyDescent="0.3">
      <c r="B65553">
        <v>2009</v>
      </c>
      <c r="C65553">
        <v>29.388000000000002</v>
      </c>
      <c r="D65553">
        <v>-3.6509999999999998</v>
      </c>
    </row>
    <row r="65554" spans="2:4" x14ac:dyDescent="0.3">
      <c r="B65554">
        <v>2010</v>
      </c>
      <c r="C65554">
        <v>31.428000000000001</v>
      </c>
      <c r="D65554">
        <v>6.9420000000000002</v>
      </c>
    </row>
    <row r="65555" spans="2:4" x14ac:dyDescent="0.3">
      <c r="B65555">
        <v>2011</v>
      </c>
      <c r="C65555">
        <v>33.927</v>
      </c>
      <c r="D65555">
        <v>7.9489999999999998</v>
      </c>
    </row>
    <row r="65556" spans="2:4" x14ac:dyDescent="0.3">
      <c r="B65556">
        <v>2012</v>
      </c>
      <c r="C65556">
        <v>36.158999999999999</v>
      </c>
      <c r="D65556">
        <v>6.5789999999999997</v>
      </c>
    </row>
    <row r="65557" spans="2:4" x14ac:dyDescent="0.3">
      <c r="B65557">
        <v>2013</v>
      </c>
      <c r="C65557">
        <v>38.015000000000001</v>
      </c>
      <c r="D65557">
        <v>5.1340000000000003</v>
      </c>
    </row>
    <row r="65558" spans="2:4" x14ac:dyDescent="0.3">
      <c r="B65558">
        <v>2014</v>
      </c>
      <c r="C65558">
        <v>39.57</v>
      </c>
      <c r="D65558">
        <v>4.0910000000000002</v>
      </c>
    </row>
    <row r="65559" spans="2:4" x14ac:dyDescent="0.3">
      <c r="B65559">
        <v>2015</v>
      </c>
      <c r="C65559">
        <v>40.896000000000001</v>
      </c>
      <c r="D65559">
        <v>3.351</v>
      </c>
    </row>
    <row r="65560" spans="2:4" x14ac:dyDescent="0.3">
      <c r="B65560">
        <v>2016</v>
      </c>
      <c r="C65560">
        <v>42.307000000000002</v>
      </c>
      <c r="D65560">
        <v>3.45</v>
      </c>
    </row>
    <row r="65561" spans="2:4" x14ac:dyDescent="0.3">
      <c r="B65561">
        <v>2017</v>
      </c>
      <c r="C65561">
        <v>44.49</v>
      </c>
      <c r="D65561">
        <v>5.1609999999999996</v>
      </c>
    </row>
    <row r="65562" spans="2:4" x14ac:dyDescent="0.3">
      <c r="B65562">
        <v>2018</v>
      </c>
      <c r="C65562">
        <v>47.186999999999998</v>
      </c>
      <c r="D65562">
        <v>6.0620000000000003</v>
      </c>
    </row>
    <row r="65563" spans="2:4" x14ac:dyDescent="0.3">
      <c r="B65563">
        <v>2019</v>
      </c>
      <c r="C65563">
        <v>49.725999999999999</v>
      </c>
      <c r="D65563">
        <v>5.38</v>
      </c>
    </row>
    <row r="65564" spans="2:4" x14ac:dyDescent="0.3">
      <c r="B65564">
        <v>2020</v>
      </c>
      <c r="C65564">
        <v>46.597999999999999</v>
      </c>
      <c r="D65564">
        <v>-6.2910000000000004</v>
      </c>
    </row>
    <row r="65565" spans="2:4" x14ac:dyDescent="0.3">
      <c r="B65565">
        <v>2021</v>
      </c>
      <c r="C65565">
        <v>51.558</v>
      </c>
      <c r="D65565">
        <v>10.644</v>
      </c>
    </row>
    <row r="65566" spans="2:4" x14ac:dyDescent="0.3">
      <c r="B65566">
        <v>2022</v>
      </c>
      <c r="C65566">
        <v>57.207999999999998</v>
      </c>
      <c r="D65566">
        <v>10.96</v>
      </c>
    </row>
    <row r="65567" spans="2:4" x14ac:dyDescent="0.3">
      <c r="B65567">
        <v>2023</v>
      </c>
      <c r="C65567">
        <v>61.689</v>
      </c>
      <c r="D65567">
        <v>7.8319999999999999</v>
      </c>
    </row>
    <row r="65568" spans="2:4" x14ac:dyDescent="0.3">
      <c r="B65568">
        <v>2024</v>
      </c>
      <c r="C65568">
        <v>67.504999999999995</v>
      </c>
      <c r="D65568">
        <v>9.4290000000000003</v>
      </c>
    </row>
    <row r="65569" spans="2:4" x14ac:dyDescent="0.3">
      <c r="B65569">
        <v>2025</v>
      </c>
      <c r="C65569">
        <v>71.540000000000006</v>
      </c>
      <c r="D65569">
        <v>5.9770000000000003</v>
      </c>
    </row>
    <row r="65570" spans="2:4" x14ac:dyDescent="0.3">
      <c r="B65570">
        <v>2026</v>
      </c>
      <c r="C65570">
        <v>75.117000000000004</v>
      </c>
      <c r="D65570">
        <v>5</v>
      </c>
    </row>
    <row r="65571" spans="2:4" x14ac:dyDescent="0.3">
      <c r="B65571">
        <v>2027</v>
      </c>
      <c r="C65571">
        <v>78.873000000000005</v>
      </c>
      <c r="D65571">
        <v>5</v>
      </c>
    </row>
    <row r="65572" spans="2:4" x14ac:dyDescent="0.3">
      <c r="B65572" t="s">
        <v>45</v>
      </c>
      <c r="C65572">
        <v>2024</v>
      </c>
      <c r="D65572">
        <v>2024</v>
      </c>
    </row>
    <row r="81921" spans="2:4" x14ac:dyDescent="0.3">
      <c r="B81921" t="s">
        <v>31</v>
      </c>
      <c r="C81921">
        <v>915</v>
      </c>
      <c r="D81921">
        <v>915</v>
      </c>
    </row>
    <row r="81922" spans="2:4" x14ac:dyDescent="0.3">
      <c r="B81922" t="s">
        <v>32</v>
      </c>
      <c r="C81922" t="s">
        <v>33</v>
      </c>
      <c r="D81922" t="s">
        <v>34</v>
      </c>
    </row>
    <row r="81923" spans="2:4" x14ac:dyDescent="0.3">
      <c r="B81923" t="s">
        <v>35</v>
      </c>
      <c r="C81923" t="s">
        <v>30</v>
      </c>
      <c r="D81923" t="s">
        <v>30</v>
      </c>
    </row>
    <row r="81924" spans="2:4" x14ac:dyDescent="0.3">
      <c r="B81924" t="s">
        <v>36</v>
      </c>
      <c r="C81924" t="s">
        <v>37</v>
      </c>
      <c r="D81924" t="s">
        <v>37</v>
      </c>
    </row>
    <row r="81925" spans="2:4" x14ac:dyDescent="0.3">
      <c r="B81925" t="s">
        <v>38</v>
      </c>
      <c r="C81925" t="s">
        <v>39</v>
      </c>
      <c r="D81925" t="s">
        <v>40</v>
      </c>
    </row>
    <row r="81926" spans="2:4" x14ac:dyDescent="0.3">
      <c r="B81926" t="s">
        <v>23</v>
      </c>
      <c r="C81926" t="s">
        <v>41</v>
      </c>
      <c r="D81926" t="s">
        <v>38</v>
      </c>
    </row>
    <row r="81927" spans="2:4" x14ac:dyDescent="0.3">
      <c r="B81927" t="s">
        <v>42</v>
      </c>
      <c r="C81927" t="s">
        <v>43</v>
      </c>
      <c r="D81927" t="s">
        <v>44</v>
      </c>
    </row>
    <row r="81928" spans="2:4" x14ac:dyDescent="0.3">
      <c r="B81928">
        <v>2000</v>
      </c>
      <c r="C81928">
        <v>16.963000000000001</v>
      </c>
      <c r="D81928">
        <v>1.865</v>
      </c>
    </row>
    <row r="81929" spans="2:4" x14ac:dyDescent="0.3">
      <c r="B81929">
        <v>2001</v>
      </c>
      <c r="C81929">
        <v>17.771999999999998</v>
      </c>
      <c r="D81929">
        <v>4.7690000000000001</v>
      </c>
    </row>
    <row r="81930" spans="2:4" x14ac:dyDescent="0.3">
      <c r="B81930">
        <v>2002</v>
      </c>
      <c r="C81930">
        <v>18.747</v>
      </c>
      <c r="D81930">
        <v>5.4870000000000001</v>
      </c>
    </row>
    <row r="81931" spans="2:4" x14ac:dyDescent="0.3">
      <c r="B81931">
        <v>2003</v>
      </c>
      <c r="C81931">
        <v>20.852</v>
      </c>
      <c r="D81931">
        <v>11.228</v>
      </c>
    </row>
    <row r="81932" spans="2:4" x14ac:dyDescent="0.3">
      <c r="B81932">
        <v>2004</v>
      </c>
      <c r="C81932">
        <v>22.061</v>
      </c>
      <c r="D81932">
        <v>5.7960000000000003</v>
      </c>
    </row>
    <row r="81933" spans="2:4" x14ac:dyDescent="0.3">
      <c r="B81933">
        <v>2005</v>
      </c>
      <c r="C81933">
        <v>24.175999999999998</v>
      </c>
      <c r="D81933">
        <v>9.5879999999999992</v>
      </c>
    </row>
    <row r="81934" spans="2:4" x14ac:dyDescent="0.3">
      <c r="B81934">
        <v>2006</v>
      </c>
      <c r="C81934">
        <v>26.454000000000001</v>
      </c>
      <c r="D81934">
        <v>9.42</v>
      </c>
    </row>
    <row r="81935" spans="2:4" x14ac:dyDescent="0.3">
      <c r="B81935">
        <v>2007</v>
      </c>
      <c r="C81935">
        <v>29.780999999999999</v>
      </c>
      <c r="D81935">
        <v>12.579000000000001</v>
      </c>
    </row>
    <row r="81936" spans="2:4" x14ac:dyDescent="0.3">
      <c r="B81936">
        <v>2008</v>
      </c>
      <c r="C81936">
        <v>30.501999999999999</v>
      </c>
      <c r="D81936">
        <v>2.419</v>
      </c>
    </row>
    <row r="81937" spans="2:4" x14ac:dyDescent="0.3">
      <c r="B81937">
        <v>2009</v>
      </c>
      <c r="C81937">
        <v>29.388000000000002</v>
      </c>
      <c r="D81937">
        <v>-3.6509999999999998</v>
      </c>
    </row>
    <row r="81938" spans="2:4" x14ac:dyDescent="0.3">
      <c r="B81938">
        <v>2010</v>
      </c>
      <c r="C81938">
        <v>31.428000000000001</v>
      </c>
      <c r="D81938">
        <v>6.9420000000000002</v>
      </c>
    </row>
    <row r="81939" spans="2:4" x14ac:dyDescent="0.3">
      <c r="B81939">
        <v>2011</v>
      </c>
      <c r="C81939">
        <v>33.927</v>
      </c>
      <c r="D81939">
        <v>7.9489999999999998</v>
      </c>
    </row>
    <row r="81940" spans="2:4" x14ac:dyDescent="0.3">
      <c r="B81940">
        <v>2012</v>
      </c>
      <c r="C81940">
        <v>36.158999999999999</v>
      </c>
      <c r="D81940">
        <v>6.5789999999999997</v>
      </c>
    </row>
    <row r="81941" spans="2:4" x14ac:dyDescent="0.3">
      <c r="B81941">
        <v>2013</v>
      </c>
      <c r="C81941">
        <v>38.015000000000001</v>
      </c>
      <c r="D81941">
        <v>5.1340000000000003</v>
      </c>
    </row>
    <row r="81942" spans="2:4" x14ac:dyDescent="0.3">
      <c r="B81942">
        <v>2014</v>
      </c>
      <c r="C81942">
        <v>39.57</v>
      </c>
      <c r="D81942">
        <v>4.0910000000000002</v>
      </c>
    </row>
    <row r="81943" spans="2:4" x14ac:dyDescent="0.3">
      <c r="B81943">
        <v>2015</v>
      </c>
      <c r="C81943">
        <v>40.896000000000001</v>
      </c>
      <c r="D81943">
        <v>3.351</v>
      </c>
    </row>
    <row r="81944" spans="2:4" x14ac:dyDescent="0.3">
      <c r="B81944">
        <v>2016</v>
      </c>
      <c r="C81944">
        <v>42.307000000000002</v>
      </c>
      <c r="D81944">
        <v>3.45</v>
      </c>
    </row>
    <row r="81945" spans="2:4" x14ac:dyDescent="0.3">
      <c r="B81945">
        <v>2017</v>
      </c>
      <c r="C81945">
        <v>44.49</v>
      </c>
      <c r="D81945">
        <v>5.1609999999999996</v>
      </c>
    </row>
    <row r="81946" spans="2:4" x14ac:dyDescent="0.3">
      <c r="B81946">
        <v>2018</v>
      </c>
      <c r="C81946">
        <v>47.186999999999998</v>
      </c>
      <c r="D81946">
        <v>6.0620000000000003</v>
      </c>
    </row>
    <row r="81947" spans="2:4" x14ac:dyDescent="0.3">
      <c r="B81947">
        <v>2019</v>
      </c>
      <c r="C81947">
        <v>49.725999999999999</v>
      </c>
      <c r="D81947">
        <v>5.38</v>
      </c>
    </row>
    <row r="81948" spans="2:4" x14ac:dyDescent="0.3">
      <c r="B81948">
        <v>2020</v>
      </c>
      <c r="C81948">
        <v>46.597999999999999</v>
      </c>
      <c r="D81948">
        <v>-6.2910000000000004</v>
      </c>
    </row>
    <row r="81949" spans="2:4" x14ac:dyDescent="0.3">
      <c r="B81949">
        <v>2021</v>
      </c>
      <c r="C81949">
        <v>51.558</v>
      </c>
      <c r="D81949">
        <v>10.644</v>
      </c>
    </row>
    <row r="81950" spans="2:4" x14ac:dyDescent="0.3">
      <c r="B81950">
        <v>2022</v>
      </c>
      <c r="C81950">
        <v>57.207999999999998</v>
      </c>
      <c r="D81950">
        <v>10.96</v>
      </c>
    </row>
    <row r="81951" spans="2:4" x14ac:dyDescent="0.3">
      <c r="B81951">
        <v>2023</v>
      </c>
      <c r="C81951">
        <v>61.689</v>
      </c>
      <c r="D81951">
        <v>7.8319999999999999</v>
      </c>
    </row>
    <row r="81952" spans="2:4" x14ac:dyDescent="0.3">
      <c r="B81952">
        <v>2024</v>
      </c>
      <c r="C81952">
        <v>67.504999999999995</v>
      </c>
      <c r="D81952">
        <v>9.4290000000000003</v>
      </c>
    </row>
    <row r="81953" spans="2:4" x14ac:dyDescent="0.3">
      <c r="B81953">
        <v>2025</v>
      </c>
      <c r="C81953">
        <v>71.540000000000006</v>
      </c>
      <c r="D81953">
        <v>5.9770000000000003</v>
      </c>
    </row>
    <row r="81954" spans="2:4" x14ac:dyDescent="0.3">
      <c r="B81954">
        <v>2026</v>
      </c>
      <c r="C81954">
        <v>75.117000000000004</v>
      </c>
      <c r="D81954">
        <v>5</v>
      </c>
    </row>
    <row r="81955" spans="2:4" x14ac:dyDescent="0.3">
      <c r="B81955">
        <v>2027</v>
      </c>
      <c r="C81955">
        <v>78.873000000000005</v>
      </c>
      <c r="D81955">
        <v>5</v>
      </c>
    </row>
    <row r="81956" spans="2:4" x14ac:dyDescent="0.3">
      <c r="B81956" t="s">
        <v>45</v>
      </c>
      <c r="C81956">
        <v>2024</v>
      </c>
      <c r="D81956">
        <v>2024</v>
      </c>
    </row>
    <row r="98305" spans="2:4" x14ac:dyDescent="0.3">
      <c r="B98305" t="s">
        <v>31</v>
      </c>
      <c r="C98305">
        <v>915</v>
      </c>
      <c r="D98305">
        <v>915</v>
      </c>
    </row>
    <row r="98306" spans="2:4" x14ac:dyDescent="0.3">
      <c r="B98306" t="s">
        <v>32</v>
      </c>
      <c r="C98306" t="s">
        <v>33</v>
      </c>
      <c r="D98306" t="s">
        <v>34</v>
      </c>
    </row>
    <row r="98307" spans="2:4" x14ac:dyDescent="0.3">
      <c r="B98307" t="s">
        <v>35</v>
      </c>
      <c r="C98307" t="s">
        <v>30</v>
      </c>
      <c r="D98307" t="s">
        <v>30</v>
      </c>
    </row>
    <row r="98308" spans="2:4" x14ac:dyDescent="0.3">
      <c r="B98308" t="s">
        <v>36</v>
      </c>
      <c r="C98308" t="s">
        <v>37</v>
      </c>
      <c r="D98308" t="s">
        <v>37</v>
      </c>
    </row>
    <row r="98309" spans="2:4" x14ac:dyDescent="0.3">
      <c r="B98309" t="s">
        <v>38</v>
      </c>
      <c r="C98309" t="s">
        <v>39</v>
      </c>
      <c r="D98309" t="s">
        <v>40</v>
      </c>
    </row>
    <row r="98310" spans="2:4" x14ac:dyDescent="0.3">
      <c r="B98310" t="s">
        <v>23</v>
      </c>
      <c r="C98310" t="s">
        <v>41</v>
      </c>
      <c r="D98310" t="s">
        <v>38</v>
      </c>
    </row>
    <row r="98311" spans="2:4" x14ac:dyDescent="0.3">
      <c r="B98311" t="s">
        <v>42</v>
      </c>
      <c r="C98311" t="s">
        <v>43</v>
      </c>
      <c r="D98311" t="s">
        <v>44</v>
      </c>
    </row>
    <row r="98312" spans="2:4" x14ac:dyDescent="0.3">
      <c r="B98312">
        <v>2000</v>
      </c>
      <c r="C98312">
        <v>16.963000000000001</v>
      </c>
      <c r="D98312">
        <v>1.865</v>
      </c>
    </row>
    <row r="98313" spans="2:4" x14ac:dyDescent="0.3">
      <c r="B98313">
        <v>2001</v>
      </c>
      <c r="C98313">
        <v>17.771999999999998</v>
      </c>
      <c r="D98313">
        <v>4.7690000000000001</v>
      </c>
    </row>
    <row r="98314" spans="2:4" x14ac:dyDescent="0.3">
      <c r="B98314">
        <v>2002</v>
      </c>
      <c r="C98314">
        <v>18.747</v>
      </c>
      <c r="D98314">
        <v>5.4870000000000001</v>
      </c>
    </row>
    <row r="98315" spans="2:4" x14ac:dyDescent="0.3">
      <c r="B98315">
        <v>2003</v>
      </c>
      <c r="C98315">
        <v>20.852</v>
      </c>
      <c r="D98315">
        <v>11.228</v>
      </c>
    </row>
    <row r="98316" spans="2:4" x14ac:dyDescent="0.3">
      <c r="B98316">
        <v>2004</v>
      </c>
      <c r="C98316">
        <v>22.061</v>
      </c>
      <c r="D98316">
        <v>5.7960000000000003</v>
      </c>
    </row>
    <row r="98317" spans="2:4" x14ac:dyDescent="0.3">
      <c r="B98317">
        <v>2005</v>
      </c>
      <c r="C98317">
        <v>24.175999999999998</v>
      </c>
      <c r="D98317">
        <v>9.5879999999999992</v>
      </c>
    </row>
    <row r="98318" spans="2:4" x14ac:dyDescent="0.3">
      <c r="B98318">
        <v>2006</v>
      </c>
      <c r="C98318">
        <v>26.454000000000001</v>
      </c>
      <c r="D98318">
        <v>9.42</v>
      </c>
    </row>
    <row r="98319" spans="2:4" x14ac:dyDescent="0.3">
      <c r="B98319">
        <v>2007</v>
      </c>
      <c r="C98319">
        <v>29.780999999999999</v>
      </c>
      <c r="D98319">
        <v>12.579000000000001</v>
      </c>
    </row>
    <row r="98320" spans="2:4" x14ac:dyDescent="0.3">
      <c r="B98320">
        <v>2008</v>
      </c>
      <c r="C98320">
        <v>30.501999999999999</v>
      </c>
      <c r="D98320">
        <v>2.419</v>
      </c>
    </row>
    <row r="98321" spans="2:4" x14ac:dyDescent="0.3">
      <c r="B98321">
        <v>2009</v>
      </c>
      <c r="C98321">
        <v>29.388000000000002</v>
      </c>
      <c r="D98321">
        <v>-3.6509999999999998</v>
      </c>
    </row>
    <row r="98322" spans="2:4" x14ac:dyDescent="0.3">
      <c r="B98322">
        <v>2010</v>
      </c>
      <c r="C98322">
        <v>31.428000000000001</v>
      </c>
      <c r="D98322">
        <v>6.9420000000000002</v>
      </c>
    </row>
    <row r="98323" spans="2:4" x14ac:dyDescent="0.3">
      <c r="B98323">
        <v>2011</v>
      </c>
      <c r="C98323">
        <v>33.927</v>
      </c>
      <c r="D98323">
        <v>7.9489999999999998</v>
      </c>
    </row>
    <row r="98324" spans="2:4" x14ac:dyDescent="0.3">
      <c r="B98324">
        <v>2012</v>
      </c>
      <c r="C98324">
        <v>36.158999999999999</v>
      </c>
      <c r="D98324">
        <v>6.5789999999999997</v>
      </c>
    </row>
    <row r="98325" spans="2:4" x14ac:dyDescent="0.3">
      <c r="B98325">
        <v>2013</v>
      </c>
      <c r="C98325">
        <v>38.015000000000001</v>
      </c>
      <c r="D98325">
        <v>5.1340000000000003</v>
      </c>
    </row>
    <row r="98326" spans="2:4" x14ac:dyDescent="0.3">
      <c r="B98326">
        <v>2014</v>
      </c>
      <c r="C98326">
        <v>39.57</v>
      </c>
      <c r="D98326">
        <v>4.0910000000000002</v>
      </c>
    </row>
    <row r="98327" spans="2:4" x14ac:dyDescent="0.3">
      <c r="B98327">
        <v>2015</v>
      </c>
      <c r="C98327">
        <v>40.896000000000001</v>
      </c>
      <c r="D98327">
        <v>3.351</v>
      </c>
    </row>
    <row r="98328" spans="2:4" x14ac:dyDescent="0.3">
      <c r="B98328">
        <v>2016</v>
      </c>
      <c r="C98328">
        <v>42.307000000000002</v>
      </c>
      <c r="D98328">
        <v>3.45</v>
      </c>
    </row>
    <row r="98329" spans="2:4" x14ac:dyDescent="0.3">
      <c r="B98329">
        <v>2017</v>
      </c>
      <c r="C98329">
        <v>44.49</v>
      </c>
      <c r="D98329">
        <v>5.1609999999999996</v>
      </c>
    </row>
    <row r="98330" spans="2:4" x14ac:dyDescent="0.3">
      <c r="B98330">
        <v>2018</v>
      </c>
      <c r="C98330">
        <v>47.186999999999998</v>
      </c>
      <c r="D98330">
        <v>6.0620000000000003</v>
      </c>
    </row>
    <row r="98331" spans="2:4" x14ac:dyDescent="0.3">
      <c r="B98331">
        <v>2019</v>
      </c>
      <c r="C98331">
        <v>49.725999999999999</v>
      </c>
      <c r="D98331">
        <v>5.38</v>
      </c>
    </row>
    <row r="98332" spans="2:4" x14ac:dyDescent="0.3">
      <c r="B98332">
        <v>2020</v>
      </c>
      <c r="C98332">
        <v>46.597999999999999</v>
      </c>
      <c r="D98332">
        <v>-6.2910000000000004</v>
      </c>
    </row>
    <row r="98333" spans="2:4" x14ac:dyDescent="0.3">
      <c r="B98333">
        <v>2021</v>
      </c>
      <c r="C98333">
        <v>51.558</v>
      </c>
      <c r="D98333">
        <v>10.644</v>
      </c>
    </row>
    <row r="98334" spans="2:4" x14ac:dyDescent="0.3">
      <c r="B98334">
        <v>2022</v>
      </c>
      <c r="C98334">
        <v>57.207999999999998</v>
      </c>
      <c r="D98334">
        <v>10.96</v>
      </c>
    </row>
    <row r="98335" spans="2:4" x14ac:dyDescent="0.3">
      <c r="B98335">
        <v>2023</v>
      </c>
      <c r="C98335">
        <v>61.689</v>
      </c>
      <c r="D98335">
        <v>7.8319999999999999</v>
      </c>
    </row>
    <row r="98336" spans="2:4" x14ac:dyDescent="0.3">
      <c r="B98336">
        <v>2024</v>
      </c>
      <c r="C98336">
        <v>67.504999999999995</v>
      </c>
      <c r="D98336">
        <v>9.4290000000000003</v>
      </c>
    </row>
    <row r="98337" spans="2:4" x14ac:dyDescent="0.3">
      <c r="B98337">
        <v>2025</v>
      </c>
      <c r="C98337">
        <v>71.540000000000006</v>
      </c>
      <c r="D98337">
        <v>5.9770000000000003</v>
      </c>
    </row>
    <row r="98338" spans="2:4" x14ac:dyDescent="0.3">
      <c r="B98338">
        <v>2026</v>
      </c>
      <c r="C98338">
        <v>75.117000000000004</v>
      </c>
      <c r="D98338">
        <v>5</v>
      </c>
    </row>
    <row r="98339" spans="2:4" x14ac:dyDescent="0.3">
      <c r="B98339">
        <v>2027</v>
      </c>
      <c r="C98339">
        <v>78.873000000000005</v>
      </c>
      <c r="D98339">
        <v>5</v>
      </c>
    </row>
    <row r="98340" spans="2:4" x14ac:dyDescent="0.3">
      <c r="B98340" t="s">
        <v>45</v>
      </c>
      <c r="C98340">
        <v>2024</v>
      </c>
      <c r="D98340">
        <v>2024</v>
      </c>
    </row>
    <row r="114689" spans="2:4" x14ac:dyDescent="0.3">
      <c r="B114689" t="s">
        <v>31</v>
      </c>
      <c r="C114689">
        <v>915</v>
      </c>
      <c r="D114689">
        <v>915</v>
      </c>
    </row>
    <row r="114690" spans="2:4" x14ac:dyDescent="0.3">
      <c r="B114690" t="s">
        <v>32</v>
      </c>
      <c r="C114690" t="s">
        <v>33</v>
      </c>
      <c r="D114690" t="s">
        <v>34</v>
      </c>
    </row>
    <row r="114691" spans="2:4" x14ac:dyDescent="0.3">
      <c r="B114691" t="s">
        <v>35</v>
      </c>
      <c r="C114691" t="s">
        <v>30</v>
      </c>
      <c r="D114691" t="s">
        <v>30</v>
      </c>
    </row>
    <row r="114692" spans="2:4" x14ac:dyDescent="0.3">
      <c r="B114692" t="s">
        <v>36</v>
      </c>
      <c r="C114692" t="s">
        <v>37</v>
      </c>
      <c r="D114692" t="s">
        <v>37</v>
      </c>
    </row>
    <row r="114693" spans="2:4" x14ac:dyDescent="0.3">
      <c r="B114693" t="s">
        <v>38</v>
      </c>
      <c r="C114693" t="s">
        <v>39</v>
      </c>
      <c r="D114693" t="s">
        <v>40</v>
      </c>
    </row>
    <row r="114694" spans="2:4" x14ac:dyDescent="0.3">
      <c r="B114694" t="s">
        <v>23</v>
      </c>
      <c r="C114694" t="s">
        <v>41</v>
      </c>
      <c r="D114694" t="s">
        <v>38</v>
      </c>
    </row>
    <row r="114695" spans="2:4" x14ac:dyDescent="0.3">
      <c r="B114695" t="s">
        <v>42</v>
      </c>
      <c r="C114695" t="s">
        <v>43</v>
      </c>
      <c r="D114695" t="s">
        <v>44</v>
      </c>
    </row>
    <row r="114696" spans="2:4" x14ac:dyDescent="0.3">
      <c r="B114696">
        <v>2000</v>
      </c>
      <c r="C114696">
        <v>16.963000000000001</v>
      </c>
      <c r="D114696">
        <v>1.865</v>
      </c>
    </row>
    <row r="114697" spans="2:4" x14ac:dyDescent="0.3">
      <c r="B114697">
        <v>2001</v>
      </c>
      <c r="C114697">
        <v>17.771999999999998</v>
      </c>
      <c r="D114697">
        <v>4.7690000000000001</v>
      </c>
    </row>
    <row r="114698" spans="2:4" x14ac:dyDescent="0.3">
      <c r="B114698">
        <v>2002</v>
      </c>
      <c r="C114698">
        <v>18.747</v>
      </c>
      <c r="D114698">
        <v>5.4870000000000001</v>
      </c>
    </row>
    <row r="114699" spans="2:4" x14ac:dyDescent="0.3">
      <c r="B114699">
        <v>2003</v>
      </c>
      <c r="C114699">
        <v>20.852</v>
      </c>
      <c r="D114699">
        <v>11.228</v>
      </c>
    </row>
    <row r="114700" spans="2:4" x14ac:dyDescent="0.3">
      <c r="B114700">
        <v>2004</v>
      </c>
      <c r="C114700">
        <v>22.061</v>
      </c>
      <c r="D114700">
        <v>5.7960000000000003</v>
      </c>
    </row>
    <row r="114701" spans="2:4" x14ac:dyDescent="0.3">
      <c r="B114701">
        <v>2005</v>
      </c>
      <c r="C114701">
        <v>24.175999999999998</v>
      </c>
      <c r="D114701">
        <v>9.5879999999999992</v>
      </c>
    </row>
    <row r="114702" spans="2:4" x14ac:dyDescent="0.3">
      <c r="B114702">
        <v>2006</v>
      </c>
      <c r="C114702">
        <v>26.454000000000001</v>
      </c>
      <c r="D114702">
        <v>9.42</v>
      </c>
    </row>
    <row r="114703" spans="2:4" x14ac:dyDescent="0.3">
      <c r="B114703">
        <v>2007</v>
      </c>
      <c r="C114703">
        <v>29.780999999999999</v>
      </c>
      <c r="D114703">
        <v>12.579000000000001</v>
      </c>
    </row>
    <row r="114704" spans="2:4" x14ac:dyDescent="0.3">
      <c r="B114704">
        <v>2008</v>
      </c>
      <c r="C114704">
        <v>30.501999999999999</v>
      </c>
      <c r="D114704">
        <v>2.419</v>
      </c>
    </row>
    <row r="114705" spans="2:4" x14ac:dyDescent="0.3">
      <c r="B114705">
        <v>2009</v>
      </c>
      <c r="C114705">
        <v>29.388000000000002</v>
      </c>
      <c r="D114705">
        <v>-3.6509999999999998</v>
      </c>
    </row>
    <row r="114706" spans="2:4" x14ac:dyDescent="0.3">
      <c r="B114706">
        <v>2010</v>
      </c>
      <c r="C114706">
        <v>31.428000000000001</v>
      </c>
      <c r="D114706">
        <v>6.9420000000000002</v>
      </c>
    </row>
    <row r="114707" spans="2:4" x14ac:dyDescent="0.3">
      <c r="B114707">
        <v>2011</v>
      </c>
      <c r="C114707">
        <v>33.927</v>
      </c>
      <c r="D114707">
        <v>7.9489999999999998</v>
      </c>
    </row>
    <row r="114708" spans="2:4" x14ac:dyDescent="0.3">
      <c r="B114708">
        <v>2012</v>
      </c>
      <c r="C114708">
        <v>36.158999999999999</v>
      </c>
      <c r="D114708">
        <v>6.5789999999999997</v>
      </c>
    </row>
    <row r="114709" spans="2:4" x14ac:dyDescent="0.3">
      <c r="B114709">
        <v>2013</v>
      </c>
      <c r="C114709">
        <v>38.015000000000001</v>
      </c>
      <c r="D114709">
        <v>5.1340000000000003</v>
      </c>
    </row>
    <row r="114710" spans="2:4" x14ac:dyDescent="0.3">
      <c r="B114710">
        <v>2014</v>
      </c>
      <c r="C114710">
        <v>39.57</v>
      </c>
      <c r="D114710">
        <v>4.0910000000000002</v>
      </c>
    </row>
    <row r="114711" spans="2:4" x14ac:dyDescent="0.3">
      <c r="B114711">
        <v>2015</v>
      </c>
      <c r="C114711">
        <v>40.896000000000001</v>
      </c>
      <c r="D114711">
        <v>3.351</v>
      </c>
    </row>
    <row r="114712" spans="2:4" x14ac:dyDescent="0.3">
      <c r="B114712">
        <v>2016</v>
      </c>
      <c r="C114712">
        <v>42.307000000000002</v>
      </c>
      <c r="D114712">
        <v>3.45</v>
      </c>
    </row>
    <row r="114713" spans="2:4" x14ac:dyDescent="0.3">
      <c r="B114713">
        <v>2017</v>
      </c>
      <c r="C114713">
        <v>44.49</v>
      </c>
      <c r="D114713">
        <v>5.1609999999999996</v>
      </c>
    </row>
    <row r="114714" spans="2:4" x14ac:dyDescent="0.3">
      <c r="B114714">
        <v>2018</v>
      </c>
      <c r="C114714">
        <v>47.186999999999998</v>
      </c>
      <c r="D114714">
        <v>6.0620000000000003</v>
      </c>
    </row>
    <row r="114715" spans="2:4" x14ac:dyDescent="0.3">
      <c r="B114715">
        <v>2019</v>
      </c>
      <c r="C114715">
        <v>49.725999999999999</v>
      </c>
      <c r="D114715">
        <v>5.38</v>
      </c>
    </row>
    <row r="114716" spans="2:4" x14ac:dyDescent="0.3">
      <c r="B114716">
        <v>2020</v>
      </c>
      <c r="C114716">
        <v>46.597999999999999</v>
      </c>
      <c r="D114716">
        <v>-6.2910000000000004</v>
      </c>
    </row>
    <row r="114717" spans="2:4" x14ac:dyDescent="0.3">
      <c r="B114717">
        <v>2021</v>
      </c>
      <c r="C114717">
        <v>51.558</v>
      </c>
      <c r="D114717">
        <v>10.644</v>
      </c>
    </row>
    <row r="114718" spans="2:4" x14ac:dyDescent="0.3">
      <c r="B114718">
        <v>2022</v>
      </c>
      <c r="C114718">
        <v>57.207999999999998</v>
      </c>
      <c r="D114718">
        <v>10.96</v>
      </c>
    </row>
    <row r="114719" spans="2:4" x14ac:dyDescent="0.3">
      <c r="B114719">
        <v>2023</v>
      </c>
      <c r="C114719">
        <v>61.689</v>
      </c>
      <c r="D114719">
        <v>7.8319999999999999</v>
      </c>
    </row>
    <row r="114720" spans="2:4" x14ac:dyDescent="0.3">
      <c r="B114720">
        <v>2024</v>
      </c>
      <c r="C114720">
        <v>67.504999999999995</v>
      </c>
      <c r="D114720">
        <v>9.4290000000000003</v>
      </c>
    </row>
    <row r="114721" spans="2:4" x14ac:dyDescent="0.3">
      <c r="B114721">
        <v>2025</v>
      </c>
      <c r="C114721">
        <v>71.540000000000006</v>
      </c>
      <c r="D114721">
        <v>5.9770000000000003</v>
      </c>
    </row>
    <row r="114722" spans="2:4" x14ac:dyDescent="0.3">
      <c r="B114722">
        <v>2026</v>
      </c>
      <c r="C114722">
        <v>75.117000000000004</v>
      </c>
      <c r="D114722">
        <v>5</v>
      </c>
    </row>
    <row r="114723" spans="2:4" x14ac:dyDescent="0.3">
      <c r="B114723">
        <v>2027</v>
      </c>
      <c r="C114723">
        <v>78.873000000000005</v>
      </c>
      <c r="D114723">
        <v>5</v>
      </c>
    </row>
    <row r="114724" spans="2:4" x14ac:dyDescent="0.3">
      <c r="B114724" t="s">
        <v>45</v>
      </c>
      <c r="C114724">
        <v>2024</v>
      </c>
      <c r="D114724">
        <v>2024</v>
      </c>
    </row>
    <row r="131073" spans="2:4" x14ac:dyDescent="0.3">
      <c r="B131073" t="s">
        <v>31</v>
      </c>
      <c r="C131073">
        <v>915</v>
      </c>
      <c r="D131073">
        <v>915</v>
      </c>
    </row>
    <row r="131074" spans="2:4" x14ac:dyDescent="0.3">
      <c r="B131074" t="s">
        <v>32</v>
      </c>
      <c r="C131074" t="s">
        <v>33</v>
      </c>
      <c r="D131074" t="s">
        <v>34</v>
      </c>
    </row>
    <row r="131075" spans="2:4" x14ac:dyDescent="0.3">
      <c r="B131075" t="s">
        <v>35</v>
      </c>
      <c r="C131075" t="s">
        <v>30</v>
      </c>
      <c r="D131075" t="s">
        <v>30</v>
      </c>
    </row>
    <row r="131076" spans="2:4" x14ac:dyDescent="0.3">
      <c r="B131076" t="s">
        <v>36</v>
      </c>
      <c r="C131076" t="s">
        <v>37</v>
      </c>
      <c r="D131076" t="s">
        <v>37</v>
      </c>
    </row>
    <row r="131077" spans="2:4" x14ac:dyDescent="0.3">
      <c r="B131077" t="s">
        <v>38</v>
      </c>
      <c r="C131077" t="s">
        <v>39</v>
      </c>
      <c r="D131077" t="s">
        <v>40</v>
      </c>
    </row>
    <row r="131078" spans="2:4" x14ac:dyDescent="0.3">
      <c r="B131078" t="s">
        <v>23</v>
      </c>
      <c r="C131078" t="s">
        <v>41</v>
      </c>
      <c r="D131078" t="s">
        <v>38</v>
      </c>
    </row>
    <row r="131079" spans="2:4" x14ac:dyDescent="0.3">
      <c r="B131079" t="s">
        <v>42</v>
      </c>
      <c r="C131079" t="s">
        <v>43</v>
      </c>
      <c r="D131079" t="s">
        <v>44</v>
      </c>
    </row>
    <row r="131080" spans="2:4" x14ac:dyDescent="0.3">
      <c r="B131080">
        <v>2000</v>
      </c>
      <c r="C131080">
        <v>16.963000000000001</v>
      </c>
      <c r="D131080">
        <v>1.865</v>
      </c>
    </row>
    <row r="131081" spans="2:4" x14ac:dyDescent="0.3">
      <c r="B131081">
        <v>2001</v>
      </c>
      <c r="C131081">
        <v>17.771999999999998</v>
      </c>
      <c r="D131081">
        <v>4.7690000000000001</v>
      </c>
    </row>
    <row r="131082" spans="2:4" x14ac:dyDescent="0.3">
      <c r="B131082">
        <v>2002</v>
      </c>
      <c r="C131082">
        <v>18.747</v>
      </c>
      <c r="D131082">
        <v>5.4870000000000001</v>
      </c>
    </row>
    <row r="131083" spans="2:4" x14ac:dyDescent="0.3">
      <c r="B131083">
        <v>2003</v>
      </c>
      <c r="C131083">
        <v>20.852</v>
      </c>
      <c r="D131083">
        <v>11.228</v>
      </c>
    </row>
    <row r="131084" spans="2:4" x14ac:dyDescent="0.3">
      <c r="B131084">
        <v>2004</v>
      </c>
      <c r="C131084">
        <v>22.061</v>
      </c>
      <c r="D131084">
        <v>5.7960000000000003</v>
      </c>
    </row>
    <row r="131085" spans="2:4" x14ac:dyDescent="0.3">
      <c r="B131085">
        <v>2005</v>
      </c>
      <c r="C131085">
        <v>24.175999999999998</v>
      </c>
      <c r="D131085">
        <v>9.5879999999999992</v>
      </c>
    </row>
    <row r="131086" spans="2:4" x14ac:dyDescent="0.3">
      <c r="B131086">
        <v>2006</v>
      </c>
      <c r="C131086">
        <v>26.454000000000001</v>
      </c>
      <c r="D131086">
        <v>9.42</v>
      </c>
    </row>
    <row r="131087" spans="2:4" x14ac:dyDescent="0.3">
      <c r="B131087">
        <v>2007</v>
      </c>
      <c r="C131087">
        <v>29.780999999999999</v>
      </c>
      <c r="D131087">
        <v>12.579000000000001</v>
      </c>
    </row>
    <row r="131088" spans="2:4" x14ac:dyDescent="0.3">
      <c r="B131088">
        <v>2008</v>
      </c>
      <c r="C131088">
        <v>30.501999999999999</v>
      </c>
      <c r="D131088">
        <v>2.419</v>
      </c>
    </row>
    <row r="131089" spans="2:4" x14ac:dyDescent="0.3">
      <c r="B131089">
        <v>2009</v>
      </c>
      <c r="C131089">
        <v>29.388000000000002</v>
      </c>
      <c r="D131089">
        <v>-3.6509999999999998</v>
      </c>
    </row>
    <row r="131090" spans="2:4" x14ac:dyDescent="0.3">
      <c r="B131090">
        <v>2010</v>
      </c>
      <c r="C131090">
        <v>31.428000000000001</v>
      </c>
      <c r="D131090">
        <v>6.9420000000000002</v>
      </c>
    </row>
    <row r="131091" spans="2:4" x14ac:dyDescent="0.3">
      <c r="B131091">
        <v>2011</v>
      </c>
      <c r="C131091">
        <v>33.927</v>
      </c>
      <c r="D131091">
        <v>7.9489999999999998</v>
      </c>
    </row>
    <row r="131092" spans="2:4" x14ac:dyDescent="0.3">
      <c r="B131092">
        <v>2012</v>
      </c>
      <c r="C131092">
        <v>36.158999999999999</v>
      </c>
      <c r="D131092">
        <v>6.5789999999999997</v>
      </c>
    </row>
    <row r="131093" spans="2:4" x14ac:dyDescent="0.3">
      <c r="B131093">
        <v>2013</v>
      </c>
      <c r="C131093">
        <v>38.015000000000001</v>
      </c>
      <c r="D131093">
        <v>5.1340000000000003</v>
      </c>
    </row>
    <row r="131094" spans="2:4" x14ac:dyDescent="0.3">
      <c r="B131094">
        <v>2014</v>
      </c>
      <c r="C131094">
        <v>39.57</v>
      </c>
      <c r="D131094">
        <v>4.0910000000000002</v>
      </c>
    </row>
    <row r="131095" spans="2:4" x14ac:dyDescent="0.3">
      <c r="B131095">
        <v>2015</v>
      </c>
      <c r="C131095">
        <v>40.896000000000001</v>
      </c>
      <c r="D131095">
        <v>3.351</v>
      </c>
    </row>
    <row r="131096" spans="2:4" x14ac:dyDescent="0.3">
      <c r="B131096">
        <v>2016</v>
      </c>
      <c r="C131096">
        <v>42.307000000000002</v>
      </c>
      <c r="D131096">
        <v>3.45</v>
      </c>
    </row>
    <row r="131097" spans="2:4" x14ac:dyDescent="0.3">
      <c r="B131097">
        <v>2017</v>
      </c>
      <c r="C131097">
        <v>44.49</v>
      </c>
      <c r="D131097">
        <v>5.1609999999999996</v>
      </c>
    </row>
    <row r="131098" spans="2:4" x14ac:dyDescent="0.3">
      <c r="B131098">
        <v>2018</v>
      </c>
      <c r="C131098">
        <v>47.186999999999998</v>
      </c>
      <c r="D131098">
        <v>6.0620000000000003</v>
      </c>
    </row>
    <row r="131099" spans="2:4" x14ac:dyDescent="0.3">
      <c r="B131099">
        <v>2019</v>
      </c>
      <c r="C131099">
        <v>49.725999999999999</v>
      </c>
      <c r="D131099">
        <v>5.38</v>
      </c>
    </row>
    <row r="131100" spans="2:4" x14ac:dyDescent="0.3">
      <c r="B131100">
        <v>2020</v>
      </c>
      <c r="C131100">
        <v>46.597999999999999</v>
      </c>
      <c r="D131100">
        <v>-6.2910000000000004</v>
      </c>
    </row>
    <row r="131101" spans="2:4" x14ac:dyDescent="0.3">
      <c r="B131101">
        <v>2021</v>
      </c>
      <c r="C131101">
        <v>51.558</v>
      </c>
      <c r="D131101">
        <v>10.644</v>
      </c>
    </row>
    <row r="131102" spans="2:4" x14ac:dyDescent="0.3">
      <c r="B131102">
        <v>2022</v>
      </c>
      <c r="C131102">
        <v>57.207999999999998</v>
      </c>
      <c r="D131102">
        <v>10.96</v>
      </c>
    </row>
    <row r="131103" spans="2:4" x14ac:dyDescent="0.3">
      <c r="B131103">
        <v>2023</v>
      </c>
      <c r="C131103">
        <v>61.689</v>
      </c>
      <c r="D131103">
        <v>7.8319999999999999</v>
      </c>
    </row>
    <row r="131104" spans="2:4" x14ac:dyDescent="0.3">
      <c r="B131104">
        <v>2024</v>
      </c>
      <c r="C131104">
        <v>67.504999999999995</v>
      </c>
      <c r="D131104">
        <v>9.4290000000000003</v>
      </c>
    </row>
    <row r="131105" spans="2:4" x14ac:dyDescent="0.3">
      <c r="B131105">
        <v>2025</v>
      </c>
      <c r="C131105">
        <v>71.540000000000006</v>
      </c>
      <c r="D131105">
        <v>5.9770000000000003</v>
      </c>
    </row>
    <row r="131106" spans="2:4" x14ac:dyDescent="0.3">
      <c r="B131106">
        <v>2026</v>
      </c>
      <c r="C131106">
        <v>75.117000000000004</v>
      </c>
      <c r="D131106">
        <v>5</v>
      </c>
    </row>
    <row r="131107" spans="2:4" x14ac:dyDescent="0.3">
      <c r="B131107">
        <v>2027</v>
      </c>
      <c r="C131107">
        <v>78.873000000000005</v>
      </c>
      <c r="D131107">
        <v>5</v>
      </c>
    </row>
    <row r="131108" spans="2:4" x14ac:dyDescent="0.3">
      <c r="B131108" t="s">
        <v>45</v>
      </c>
      <c r="C131108">
        <v>2024</v>
      </c>
      <c r="D131108">
        <v>2024</v>
      </c>
    </row>
    <row r="147457" spans="2:4" x14ac:dyDescent="0.3">
      <c r="B147457" t="s">
        <v>31</v>
      </c>
      <c r="C147457">
        <v>915</v>
      </c>
      <c r="D147457">
        <v>915</v>
      </c>
    </row>
    <row r="147458" spans="2:4" x14ac:dyDescent="0.3">
      <c r="B147458" t="s">
        <v>32</v>
      </c>
      <c r="C147458" t="s">
        <v>33</v>
      </c>
      <c r="D147458" t="s">
        <v>34</v>
      </c>
    </row>
    <row r="147459" spans="2:4" x14ac:dyDescent="0.3">
      <c r="B147459" t="s">
        <v>35</v>
      </c>
      <c r="C147459" t="s">
        <v>30</v>
      </c>
      <c r="D147459" t="s">
        <v>30</v>
      </c>
    </row>
    <row r="147460" spans="2:4" x14ac:dyDescent="0.3">
      <c r="B147460" t="s">
        <v>36</v>
      </c>
      <c r="C147460" t="s">
        <v>37</v>
      </c>
      <c r="D147460" t="s">
        <v>37</v>
      </c>
    </row>
    <row r="147461" spans="2:4" x14ac:dyDescent="0.3">
      <c r="B147461" t="s">
        <v>38</v>
      </c>
      <c r="C147461" t="s">
        <v>39</v>
      </c>
      <c r="D147461" t="s">
        <v>40</v>
      </c>
    </row>
    <row r="147462" spans="2:4" x14ac:dyDescent="0.3">
      <c r="B147462" t="s">
        <v>23</v>
      </c>
      <c r="C147462" t="s">
        <v>41</v>
      </c>
      <c r="D147462" t="s">
        <v>38</v>
      </c>
    </row>
    <row r="147463" spans="2:4" x14ac:dyDescent="0.3">
      <c r="B147463" t="s">
        <v>42</v>
      </c>
      <c r="C147463" t="s">
        <v>43</v>
      </c>
      <c r="D147463" t="s">
        <v>44</v>
      </c>
    </row>
    <row r="147464" spans="2:4" x14ac:dyDescent="0.3">
      <c r="B147464">
        <v>2000</v>
      </c>
      <c r="C147464">
        <v>16.963000000000001</v>
      </c>
      <c r="D147464">
        <v>1.865</v>
      </c>
    </row>
    <row r="147465" spans="2:4" x14ac:dyDescent="0.3">
      <c r="B147465">
        <v>2001</v>
      </c>
      <c r="C147465">
        <v>17.771999999999998</v>
      </c>
      <c r="D147465">
        <v>4.7690000000000001</v>
      </c>
    </row>
    <row r="147466" spans="2:4" x14ac:dyDescent="0.3">
      <c r="B147466">
        <v>2002</v>
      </c>
      <c r="C147466">
        <v>18.747</v>
      </c>
      <c r="D147466">
        <v>5.4870000000000001</v>
      </c>
    </row>
    <row r="147467" spans="2:4" x14ac:dyDescent="0.3">
      <c r="B147467">
        <v>2003</v>
      </c>
      <c r="C147467">
        <v>20.852</v>
      </c>
      <c r="D147467">
        <v>11.228</v>
      </c>
    </row>
    <row r="147468" spans="2:4" x14ac:dyDescent="0.3">
      <c r="B147468">
        <v>2004</v>
      </c>
      <c r="C147468">
        <v>22.061</v>
      </c>
      <c r="D147468">
        <v>5.7960000000000003</v>
      </c>
    </row>
    <row r="147469" spans="2:4" x14ac:dyDescent="0.3">
      <c r="B147469">
        <v>2005</v>
      </c>
      <c r="C147469">
        <v>24.175999999999998</v>
      </c>
      <c r="D147469">
        <v>9.5879999999999992</v>
      </c>
    </row>
    <row r="147470" spans="2:4" x14ac:dyDescent="0.3">
      <c r="B147470">
        <v>2006</v>
      </c>
      <c r="C147470">
        <v>26.454000000000001</v>
      </c>
      <c r="D147470">
        <v>9.42</v>
      </c>
    </row>
    <row r="147471" spans="2:4" x14ac:dyDescent="0.3">
      <c r="B147471">
        <v>2007</v>
      </c>
      <c r="C147471">
        <v>29.780999999999999</v>
      </c>
      <c r="D147471">
        <v>12.579000000000001</v>
      </c>
    </row>
    <row r="147472" spans="2:4" x14ac:dyDescent="0.3">
      <c r="B147472">
        <v>2008</v>
      </c>
      <c r="C147472">
        <v>30.501999999999999</v>
      </c>
      <c r="D147472">
        <v>2.419</v>
      </c>
    </row>
    <row r="147473" spans="2:4" x14ac:dyDescent="0.3">
      <c r="B147473">
        <v>2009</v>
      </c>
      <c r="C147473">
        <v>29.388000000000002</v>
      </c>
      <c r="D147473">
        <v>-3.6509999999999998</v>
      </c>
    </row>
    <row r="147474" spans="2:4" x14ac:dyDescent="0.3">
      <c r="B147474">
        <v>2010</v>
      </c>
      <c r="C147474">
        <v>31.428000000000001</v>
      </c>
      <c r="D147474">
        <v>6.9420000000000002</v>
      </c>
    </row>
    <row r="147475" spans="2:4" x14ac:dyDescent="0.3">
      <c r="B147475">
        <v>2011</v>
      </c>
      <c r="C147475">
        <v>33.927</v>
      </c>
      <c r="D147475">
        <v>7.9489999999999998</v>
      </c>
    </row>
    <row r="147476" spans="2:4" x14ac:dyDescent="0.3">
      <c r="B147476">
        <v>2012</v>
      </c>
      <c r="C147476">
        <v>36.158999999999999</v>
      </c>
      <c r="D147476">
        <v>6.5789999999999997</v>
      </c>
    </row>
    <row r="147477" spans="2:4" x14ac:dyDescent="0.3">
      <c r="B147477">
        <v>2013</v>
      </c>
      <c r="C147477">
        <v>38.015000000000001</v>
      </c>
      <c r="D147477">
        <v>5.1340000000000003</v>
      </c>
    </row>
    <row r="147478" spans="2:4" x14ac:dyDescent="0.3">
      <c r="B147478">
        <v>2014</v>
      </c>
      <c r="C147478">
        <v>39.57</v>
      </c>
      <c r="D147478">
        <v>4.0910000000000002</v>
      </c>
    </row>
    <row r="147479" spans="2:4" x14ac:dyDescent="0.3">
      <c r="B147479">
        <v>2015</v>
      </c>
      <c r="C147479">
        <v>40.896000000000001</v>
      </c>
      <c r="D147479">
        <v>3.351</v>
      </c>
    </row>
    <row r="147480" spans="2:4" x14ac:dyDescent="0.3">
      <c r="B147480">
        <v>2016</v>
      </c>
      <c r="C147480">
        <v>42.307000000000002</v>
      </c>
      <c r="D147480">
        <v>3.45</v>
      </c>
    </row>
    <row r="147481" spans="2:4" x14ac:dyDescent="0.3">
      <c r="B147481">
        <v>2017</v>
      </c>
      <c r="C147481">
        <v>44.49</v>
      </c>
      <c r="D147481">
        <v>5.1609999999999996</v>
      </c>
    </row>
    <row r="147482" spans="2:4" x14ac:dyDescent="0.3">
      <c r="B147482">
        <v>2018</v>
      </c>
      <c r="C147482">
        <v>47.186999999999998</v>
      </c>
      <c r="D147482">
        <v>6.0620000000000003</v>
      </c>
    </row>
    <row r="147483" spans="2:4" x14ac:dyDescent="0.3">
      <c r="B147483">
        <v>2019</v>
      </c>
      <c r="C147483">
        <v>49.725999999999999</v>
      </c>
      <c r="D147483">
        <v>5.38</v>
      </c>
    </row>
    <row r="147484" spans="2:4" x14ac:dyDescent="0.3">
      <c r="B147484">
        <v>2020</v>
      </c>
      <c r="C147484">
        <v>46.597999999999999</v>
      </c>
      <c r="D147484">
        <v>-6.2910000000000004</v>
      </c>
    </row>
    <row r="147485" spans="2:4" x14ac:dyDescent="0.3">
      <c r="B147485">
        <v>2021</v>
      </c>
      <c r="C147485">
        <v>51.558</v>
      </c>
      <c r="D147485">
        <v>10.644</v>
      </c>
    </row>
    <row r="147486" spans="2:4" x14ac:dyDescent="0.3">
      <c r="B147486">
        <v>2022</v>
      </c>
      <c r="C147486">
        <v>57.207999999999998</v>
      </c>
      <c r="D147486">
        <v>10.96</v>
      </c>
    </row>
    <row r="147487" spans="2:4" x14ac:dyDescent="0.3">
      <c r="B147487">
        <v>2023</v>
      </c>
      <c r="C147487">
        <v>61.689</v>
      </c>
      <c r="D147487">
        <v>7.8319999999999999</v>
      </c>
    </row>
    <row r="147488" spans="2:4" x14ac:dyDescent="0.3">
      <c r="B147488">
        <v>2024</v>
      </c>
      <c r="C147488">
        <v>67.504999999999995</v>
      </c>
      <c r="D147488">
        <v>9.4290000000000003</v>
      </c>
    </row>
    <row r="147489" spans="2:4" x14ac:dyDescent="0.3">
      <c r="B147489">
        <v>2025</v>
      </c>
      <c r="C147489">
        <v>71.540000000000006</v>
      </c>
      <c r="D147489">
        <v>5.9770000000000003</v>
      </c>
    </row>
    <row r="147490" spans="2:4" x14ac:dyDescent="0.3">
      <c r="B147490">
        <v>2026</v>
      </c>
      <c r="C147490">
        <v>75.117000000000004</v>
      </c>
      <c r="D147490">
        <v>5</v>
      </c>
    </row>
    <row r="147491" spans="2:4" x14ac:dyDescent="0.3">
      <c r="B147491">
        <v>2027</v>
      </c>
      <c r="C147491">
        <v>78.873000000000005</v>
      </c>
      <c r="D147491">
        <v>5</v>
      </c>
    </row>
    <row r="147492" spans="2:4" x14ac:dyDescent="0.3">
      <c r="B147492" t="s">
        <v>45</v>
      </c>
      <c r="C147492">
        <v>2024</v>
      </c>
      <c r="D147492">
        <v>2024</v>
      </c>
    </row>
    <row r="163841" spans="2:4" x14ac:dyDescent="0.3">
      <c r="B163841" t="s">
        <v>31</v>
      </c>
      <c r="C163841">
        <v>915</v>
      </c>
      <c r="D163841">
        <v>915</v>
      </c>
    </row>
    <row r="163842" spans="2:4" x14ac:dyDescent="0.3">
      <c r="B163842" t="s">
        <v>32</v>
      </c>
      <c r="C163842" t="s">
        <v>33</v>
      </c>
      <c r="D163842" t="s">
        <v>34</v>
      </c>
    </row>
    <row r="163843" spans="2:4" x14ac:dyDescent="0.3">
      <c r="B163843" t="s">
        <v>35</v>
      </c>
      <c r="C163843" t="s">
        <v>30</v>
      </c>
      <c r="D163843" t="s">
        <v>30</v>
      </c>
    </row>
    <row r="163844" spans="2:4" x14ac:dyDescent="0.3">
      <c r="B163844" t="s">
        <v>36</v>
      </c>
      <c r="C163844" t="s">
        <v>37</v>
      </c>
      <c r="D163844" t="s">
        <v>37</v>
      </c>
    </row>
    <row r="163845" spans="2:4" x14ac:dyDescent="0.3">
      <c r="B163845" t="s">
        <v>38</v>
      </c>
      <c r="C163845" t="s">
        <v>39</v>
      </c>
      <c r="D163845" t="s">
        <v>40</v>
      </c>
    </row>
    <row r="163846" spans="2:4" x14ac:dyDescent="0.3">
      <c r="B163846" t="s">
        <v>23</v>
      </c>
      <c r="C163846" t="s">
        <v>41</v>
      </c>
      <c r="D163846" t="s">
        <v>38</v>
      </c>
    </row>
    <row r="163847" spans="2:4" x14ac:dyDescent="0.3">
      <c r="B163847" t="s">
        <v>42</v>
      </c>
      <c r="C163847" t="s">
        <v>43</v>
      </c>
      <c r="D163847" t="s">
        <v>44</v>
      </c>
    </row>
    <row r="163848" spans="2:4" x14ac:dyDescent="0.3">
      <c r="B163848">
        <v>2000</v>
      </c>
      <c r="C163848">
        <v>16.963000000000001</v>
      </c>
      <c r="D163848">
        <v>1.865</v>
      </c>
    </row>
    <row r="163849" spans="2:4" x14ac:dyDescent="0.3">
      <c r="B163849">
        <v>2001</v>
      </c>
      <c r="C163849">
        <v>17.771999999999998</v>
      </c>
      <c r="D163849">
        <v>4.7690000000000001</v>
      </c>
    </row>
    <row r="163850" spans="2:4" x14ac:dyDescent="0.3">
      <c r="B163850">
        <v>2002</v>
      </c>
      <c r="C163850">
        <v>18.747</v>
      </c>
      <c r="D163850">
        <v>5.4870000000000001</v>
      </c>
    </row>
    <row r="163851" spans="2:4" x14ac:dyDescent="0.3">
      <c r="B163851">
        <v>2003</v>
      </c>
      <c r="C163851">
        <v>20.852</v>
      </c>
      <c r="D163851">
        <v>11.228</v>
      </c>
    </row>
    <row r="163852" spans="2:4" x14ac:dyDescent="0.3">
      <c r="B163852">
        <v>2004</v>
      </c>
      <c r="C163852">
        <v>22.061</v>
      </c>
      <c r="D163852">
        <v>5.7960000000000003</v>
      </c>
    </row>
    <row r="163853" spans="2:4" x14ac:dyDescent="0.3">
      <c r="B163853">
        <v>2005</v>
      </c>
      <c r="C163853">
        <v>24.175999999999998</v>
      </c>
      <c r="D163853">
        <v>9.5879999999999992</v>
      </c>
    </row>
    <row r="163854" spans="2:4" x14ac:dyDescent="0.3">
      <c r="B163854">
        <v>2006</v>
      </c>
      <c r="C163854">
        <v>26.454000000000001</v>
      </c>
      <c r="D163854">
        <v>9.42</v>
      </c>
    </row>
    <row r="163855" spans="2:4" x14ac:dyDescent="0.3">
      <c r="B163855">
        <v>2007</v>
      </c>
      <c r="C163855">
        <v>29.780999999999999</v>
      </c>
      <c r="D163855">
        <v>12.579000000000001</v>
      </c>
    </row>
    <row r="163856" spans="2:4" x14ac:dyDescent="0.3">
      <c r="B163856">
        <v>2008</v>
      </c>
      <c r="C163856">
        <v>30.501999999999999</v>
      </c>
      <c r="D163856">
        <v>2.419</v>
      </c>
    </row>
    <row r="163857" spans="2:4" x14ac:dyDescent="0.3">
      <c r="B163857">
        <v>2009</v>
      </c>
      <c r="C163857">
        <v>29.388000000000002</v>
      </c>
      <c r="D163857">
        <v>-3.6509999999999998</v>
      </c>
    </row>
    <row r="163858" spans="2:4" x14ac:dyDescent="0.3">
      <c r="B163858">
        <v>2010</v>
      </c>
      <c r="C163858">
        <v>31.428000000000001</v>
      </c>
      <c r="D163858">
        <v>6.9420000000000002</v>
      </c>
    </row>
    <row r="163859" spans="2:4" x14ac:dyDescent="0.3">
      <c r="B163859">
        <v>2011</v>
      </c>
      <c r="C163859">
        <v>33.927</v>
      </c>
      <c r="D163859">
        <v>7.9489999999999998</v>
      </c>
    </row>
    <row r="163860" spans="2:4" x14ac:dyDescent="0.3">
      <c r="B163860">
        <v>2012</v>
      </c>
      <c r="C163860">
        <v>36.158999999999999</v>
      </c>
      <c r="D163860">
        <v>6.5789999999999997</v>
      </c>
    </row>
    <row r="163861" spans="2:4" x14ac:dyDescent="0.3">
      <c r="B163861">
        <v>2013</v>
      </c>
      <c r="C163861">
        <v>38.015000000000001</v>
      </c>
      <c r="D163861">
        <v>5.1340000000000003</v>
      </c>
    </row>
    <row r="163862" spans="2:4" x14ac:dyDescent="0.3">
      <c r="B163862">
        <v>2014</v>
      </c>
      <c r="C163862">
        <v>39.57</v>
      </c>
      <c r="D163862">
        <v>4.0910000000000002</v>
      </c>
    </row>
    <row r="163863" spans="2:4" x14ac:dyDescent="0.3">
      <c r="B163863">
        <v>2015</v>
      </c>
      <c r="C163863">
        <v>40.896000000000001</v>
      </c>
      <c r="D163863">
        <v>3.351</v>
      </c>
    </row>
    <row r="163864" spans="2:4" x14ac:dyDescent="0.3">
      <c r="B163864">
        <v>2016</v>
      </c>
      <c r="C163864">
        <v>42.307000000000002</v>
      </c>
      <c r="D163864">
        <v>3.45</v>
      </c>
    </row>
    <row r="163865" spans="2:4" x14ac:dyDescent="0.3">
      <c r="B163865">
        <v>2017</v>
      </c>
      <c r="C163865">
        <v>44.49</v>
      </c>
      <c r="D163865">
        <v>5.1609999999999996</v>
      </c>
    </row>
    <row r="163866" spans="2:4" x14ac:dyDescent="0.3">
      <c r="B163866">
        <v>2018</v>
      </c>
      <c r="C163866">
        <v>47.186999999999998</v>
      </c>
      <c r="D163866">
        <v>6.0620000000000003</v>
      </c>
    </row>
    <row r="163867" spans="2:4" x14ac:dyDescent="0.3">
      <c r="B163867">
        <v>2019</v>
      </c>
      <c r="C163867">
        <v>49.725999999999999</v>
      </c>
      <c r="D163867">
        <v>5.38</v>
      </c>
    </row>
    <row r="163868" spans="2:4" x14ac:dyDescent="0.3">
      <c r="B163868">
        <v>2020</v>
      </c>
      <c r="C163868">
        <v>46.597999999999999</v>
      </c>
      <c r="D163868">
        <v>-6.2910000000000004</v>
      </c>
    </row>
    <row r="163869" spans="2:4" x14ac:dyDescent="0.3">
      <c r="B163869">
        <v>2021</v>
      </c>
      <c r="C163869">
        <v>51.558</v>
      </c>
      <c r="D163869">
        <v>10.644</v>
      </c>
    </row>
    <row r="163870" spans="2:4" x14ac:dyDescent="0.3">
      <c r="B163870">
        <v>2022</v>
      </c>
      <c r="C163870">
        <v>57.207999999999998</v>
      </c>
      <c r="D163870">
        <v>10.96</v>
      </c>
    </row>
    <row r="163871" spans="2:4" x14ac:dyDescent="0.3">
      <c r="B163871">
        <v>2023</v>
      </c>
      <c r="C163871">
        <v>61.689</v>
      </c>
      <c r="D163871">
        <v>7.8319999999999999</v>
      </c>
    </row>
    <row r="163872" spans="2:4" x14ac:dyDescent="0.3">
      <c r="B163872">
        <v>2024</v>
      </c>
      <c r="C163872">
        <v>67.504999999999995</v>
      </c>
      <c r="D163872">
        <v>9.4290000000000003</v>
      </c>
    </row>
    <row r="163873" spans="2:4" x14ac:dyDescent="0.3">
      <c r="B163873">
        <v>2025</v>
      </c>
      <c r="C163873">
        <v>71.540000000000006</v>
      </c>
      <c r="D163873">
        <v>5.9770000000000003</v>
      </c>
    </row>
    <row r="163874" spans="2:4" x14ac:dyDescent="0.3">
      <c r="B163874">
        <v>2026</v>
      </c>
      <c r="C163874">
        <v>75.117000000000004</v>
      </c>
      <c r="D163874">
        <v>5</v>
      </c>
    </row>
    <row r="163875" spans="2:4" x14ac:dyDescent="0.3">
      <c r="B163875">
        <v>2027</v>
      </c>
      <c r="C163875">
        <v>78.873000000000005</v>
      </c>
      <c r="D163875">
        <v>5</v>
      </c>
    </row>
    <row r="163876" spans="2:4" x14ac:dyDescent="0.3">
      <c r="B163876" t="s">
        <v>45</v>
      </c>
      <c r="C163876">
        <v>2024</v>
      </c>
      <c r="D163876">
        <v>2024</v>
      </c>
    </row>
    <row r="180225" spans="2:4" x14ac:dyDescent="0.3">
      <c r="B180225" t="s">
        <v>31</v>
      </c>
      <c r="C180225">
        <v>915</v>
      </c>
      <c r="D180225">
        <v>915</v>
      </c>
    </row>
    <row r="180226" spans="2:4" x14ac:dyDescent="0.3">
      <c r="B180226" t="s">
        <v>32</v>
      </c>
      <c r="C180226" t="s">
        <v>33</v>
      </c>
      <c r="D180226" t="s">
        <v>34</v>
      </c>
    </row>
    <row r="180227" spans="2:4" x14ac:dyDescent="0.3">
      <c r="B180227" t="s">
        <v>35</v>
      </c>
      <c r="C180227" t="s">
        <v>30</v>
      </c>
      <c r="D180227" t="s">
        <v>30</v>
      </c>
    </row>
    <row r="180228" spans="2:4" x14ac:dyDescent="0.3">
      <c r="B180228" t="s">
        <v>36</v>
      </c>
      <c r="C180228" t="s">
        <v>37</v>
      </c>
      <c r="D180228" t="s">
        <v>37</v>
      </c>
    </row>
    <row r="180229" spans="2:4" x14ac:dyDescent="0.3">
      <c r="B180229" t="s">
        <v>38</v>
      </c>
      <c r="C180229" t="s">
        <v>39</v>
      </c>
      <c r="D180229" t="s">
        <v>40</v>
      </c>
    </row>
    <row r="180230" spans="2:4" x14ac:dyDescent="0.3">
      <c r="B180230" t="s">
        <v>23</v>
      </c>
      <c r="C180230" t="s">
        <v>41</v>
      </c>
      <c r="D180230" t="s">
        <v>38</v>
      </c>
    </row>
    <row r="180231" spans="2:4" x14ac:dyDescent="0.3">
      <c r="B180231" t="s">
        <v>42</v>
      </c>
      <c r="C180231" t="s">
        <v>43</v>
      </c>
      <c r="D180231" t="s">
        <v>44</v>
      </c>
    </row>
    <row r="180232" spans="2:4" x14ac:dyDescent="0.3">
      <c r="B180232">
        <v>2000</v>
      </c>
      <c r="C180232">
        <v>16.963000000000001</v>
      </c>
      <c r="D180232">
        <v>1.865</v>
      </c>
    </row>
    <row r="180233" spans="2:4" x14ac:dyDescent="0.3">
      <c r="B180233">
        <v>2001</v>
      </c>
      <c r="C180233">
        <v>17.771999999999998</v>
      </c>
      <c r="D180233">
        <v>4.7690000000000001</v>
      </c>
    </row>
    <row r="180234" spans="2:4" x14ac:dyDescent="0.3">
      <c r="B180234">
        <v>2002</v>
      </c>
      <c r="C180234">
        <v>18.747</v>
      </c>
      <c r="D180234">
        <v>5.4870000000000001</v>
      </c>
    </row>
    <row r="180235" spans="2:4" x14ac:dyDescent="0.3">
      <c r="B180235">
        <v>2003</v>
      </c>
      <c r="C180235">
        <v>20.852</v>
      </c>
      <c r="D180235">
        <v>11.228</v>
      </c>
    </row>
    <row r="180236" spans="2:4" x14ac:dyDescent="0.3">
      <c r="B180236">
        <v>2004</v>
      </c>
      <c r="C180236">
        <v>22.061</v>
      </c>
      <c r="D180236">
        <v>5.7960000000000003</v>
      </c>
    </row>
    <row r="180237" spans="2:4" x14ac:dyDescent="0.3">
      <c r="B180237">
        <v>2005</v>
      </c>
      <c r="C180237">
        <v>24.175999999999998</v>
      </c>
      <c r="D180237">
        <v>9.5879999999999992</v>
      </c>
    </row>
    <row r="180238" spans="2:4" x14ac:dyDescent="0.3">
      <c r="B180238">
        <v>2006</v>
      </c>
      <c r="C180238">
        <v>26.454000000000001</v>
      </c>
      <c r="D180238">
        <v>9.42</v>
      </c>
    </row>
    <row r="180239" spans="2:4" x14ac:dyDescent="0.3">
      <c r="B180239">
        <v>2007</v>
      </c>
      <c r="C180239">
        <v>29.780999999999999</v>
      </c>
      <c r="D180239">
        <v>12.579000000000001</v>
      </c>
    </row>
    <row r="180240" spans="2:4" x14ac:dyDescent="0.3">
      <c r="B180240">
        <v>2008</v>
      </c>
      <c r="C180240">
        <v>30.501999999999999</v>
      </c>
      <c r="D180240">
        <v>2.419</v>
      </c>
    </row>
    <row r="180241" spans="2:4" x14ac:dyDescent="0.3">
      <c r="B180241">
        <v>2009</v>
      </c>
      <c r="C180241">
        <v>29.388000000000002</v>
      </c>
      <c r="D180241">
        <v>-3.6509999999999998</v>
      </c>
    </row>
    <row r="180242" spans="2:4" x14ac:dyDescent="0.3">
      <c r="B180242">
        <v>2010</v>
      </c>
      <c r="C180242">
        <v>31.428000000000001</v>
      </c>
      <c r="D180242">
        <v>6.9420000000000002</v>
      </c>
    </row>
    <row r="180243" spans="2:4" x14ac:dyDescent="0.3">
      <c r="B180243">
        <v>2011</v>
      </c>
      <c r="C180243">
        <v>33.927</v>
      </c>
      <c r="D180243">
        <v>7.9489999999999998</v>
      </c>
    </row>
    <row r="180244" spans="2:4" x14ac:dyDescent="0.3">
      <c r="B180244">
        <v>2012</v>
      </c>
      <c r="C180244">
        <v>36.158999999999999</v>
      </c>
      <c r="D180244">
        <v>6.5789999999999997</v>
      </c>
    </row>
    <row r="180245" spans="2:4" x14ac:dyDescent="0.3">
      <c r="B180245">
        <v>2013</v>
      </c>
      <c r="C180245">
        <v>38.015000000000001</v>
      </c>
      <c r="D180245">
        <v>5.1340000000000003</v>
      </c>
    </row>
    <row r="180246" spans="2:4" x14ac:dyDescent="0.3">
      <c r="B180246">
        <v>2014</v>
      </c>
      <c r="C180246">
        <v>39.57</v>
      </c>
      <c r="D180246">
        <v>4.0910000000000002</v>
      </c>
    </row>
    <row r="180247" spans="2:4" x14ac:dyDescent="0.3">
      <c r="B180247">
        <v>2015</v>
      </c>
      <c r="C180247">
        <v>40.896000000000001</v>
      </c>
      <c r="D180247">
        <v>3.351</v>
      </c>
    </row>
    <row r="180248" spans="2:4" x14ac:dyDescent="0.3">
      <c r="B180248">
        <v>2016</v>
      </c>
      <c r="C180248">
        <v>42.307000000000002</v>
      </c>
      <c r="D180248">
        <v>3.45</v>
      </c>
    </row>
    <row r="180249" spans="2:4" x14ac:dyDescent="0.3">
      <c r="B180249">
        <v>2017</v>
      </c>
      <c r="C180249">
        <v>44.49</v>
      </c>
      <c r="D180249">
        <v>5.1609999999999996</v>
      </c>
    </row>
    <row r="180250" spans="2:4" x14ac:dyDescent="0.3">
      <c r="B180250">
        <v>2018</v>
      </c>
      <c r="C180250">
        <v>47.186999999999998</v>
      </c>
      <c r="D180250">
        <v>6.0620000000000003</v>
      </c>
    </row>
    <row r="180251" spans="2:4" x14ac:dyDescent="0.3">
      <c r="B180251">
        <v>2019</v>
      </c>
      <c r="C180251">
        <v>49.725999999999999</v>
      </c>
      <c r="D180251">
        <v>5.38</v>
      </c>
    </row>
    <row r="180252" spans="2:4" x14ac:dyDescent="0.3">
      <c r="B180252">
        <v>2020</v>
      </c>
      <c r="C180252">
        <v>46.597999999999999</v>
      </c>
      <c r="D180252">
        <v>-6.2910000000000004</v>
      </c>
    </row>
    <row r="180253" spans="2:4" x14ac:dyDescent="0.3">
      <c r="B180253">
        <v>2021</v>
      </c>
      <c r="C180253">
        <v>51.558</v>
      </c>
      <c r="D180253">
        <v>10.644</v>
      </c>
    </row>
    <row r="180254" spans="2:4" x14ac:dyDescent="0.3">
      <c r="B180254">
        <v>2022</v>
      </c>
      <c r="C180254">
        <v>57.207999999999998</v>
      </c>
      <c r="D180254">
        <v>10.96</v>
      </c>
    </row>
    <row r="180255" spans="2:4" x14ac:dyDescent="0.3">
      <c r="B180255">
        <v>2023</v>
      </c>
      <c r="C180255">
        <v>61.689</v>
      </c>
      <c r="D180255">
        <v>7.8319999999999999</v>
      </c>
    </row>
    <row r="180256" spans="2:4" x14ac:dyDescent="0.3">
      <c r="B180256">
        <v>2024</v>
      </c>
      <c r="C180256">
        <v>67.504999999999995</v>
      </c>
      <c r="D180256">
        <v>9.4290000000000003</v>
      </c>
    </row>
    <row r="180257" spans="2:4" x14ac:dyDescent="0.3">
      <c r="B180257">
        <v>2025</v>
      </c>
      <c r="C180257">
        <v>71.540000000000006</v>
      </c>
      <c r="D180257">
        <v>5.9770000000000003</v>
      </c>
    </row>
    <row r="180258" spans="2:4" x14ac:dyDescent="0.3">
      <c r="B180258">
        <v>2026</v>
      </c>
      <c r="C180258">
        <v>75.117000000000004</v>
      </c>
      <c r="D180258">
        <v>5</v>
      </c>
    </row>
    <row r="180259" spans="2:4" x14ac:dyDescent="0.3">
      <c r="B180259">
        <v>2027</v>
      </c>
      <c r="C180259">
        <v>78.873000000000005</v>
      </c>
      <c r="D180259">
        <v>5</v>
      </c>
    </row>
    <row r="180260" spans="2:4" x14ac:dyDescent="0.3">
      <c r="B180260" t="s">
        <v>45</v>
      </c>
      <c r="C180260">
        <v>2024</v>
      </c>
      <c r="D180260">
        <v>2024</v>
      </c>
    </row>
    <row r="196609" spans="2:4" x14ac:dyDescent="0.3">
      <c r="B196609" t="s">
        <v>31</v>
      </c>
      <c r="C196609">
        <v>915</v>
      </c>
      <c r="D196609">
        <v>915</v>
      </c>
    </row>
    <row r="196610" spans="2:4" x14ac:dyDescent="0.3">
      <c r="B196610" t="s">
        <v>32</v>
      </c>
      <c r="C196610" t="s">
        <v>33</v>
      </c>
      <c r="D196610" t="s">
        <v>34</v>
      </c>
    </row>
    <row r="196611" spans="2:4" x14ac:dyDescent="0.3">
      <c r="B196611" t="s">
        <v>35</v>
      </c>
      <c r="C196611" t="s">
        <v>30</v>
      </c>
      <c r="D196611" t="s">
        <v>30</v>
      </c>
    </row>
    <row r="196612" spans="2:4" x14ac:dyDescent="0.3">
      <c r="B196612" t="s">
        <v>36</v>
      </c>
      <c r="C196612" t="s">
        <v>37</v>
      </c>
      <c r="D196612" t="s">
        <v>37</v>
      </c>
    </row>
    <row r="196613" spans="2:4" x14ac:dyDescent="0.3">
      <c r="B196613" t="s">
        <v>38</v>
      </c>
      <c r="C196613" t="s">
        <v>39</v>
      </c>
      <c r="D196613" t="s">
        <v>40</v>
      </c>
    </row>
    <row r="196614" spans="2:4" x14ac:dyDescent="0.3">
      <c r="B196614" t="s">
        <v>23</v>
      </c>
      <c r="C196614" t="s">
        <v>41</v>
      </c>
      <c r="D196614" t="s">
        <v>38</v>
      </c>
    </row>
    <row r="196615" spans="2:4" x14ac:dyDescent="0.3">
      <c r="B196615" t="s">
        <v>42</v>
      </c>
      <c r="C196615" t="s">
        <v>43</v>
      </c>
      <c r="D196615" t="s">
        <v>44</v>
      </c>
    </row>
    <row r="196616" spans="2:4" x14ac:dyDescent="0.3">
      <c r="B196616">
        <v>2000</v>
      </c>
      <c r="C196616">
        <v>16.963000000000001</v>
      </c>
      <c r="D196616">
        <v>1.865</v>
      </c>
    </row>
    <row r="196617" spans="2:4" x14ac:dyDescent="0.3">
      <c r="B196617">
        <v>2001</v>
      </c>
      <c r="C196617">
        <v>17.771999999999998</v>
      </c>
      <c r="D196617">
        <v>4.7690000000000001</v>
      </c>
    </row>
    <row r="196618" spans="2:4" x14ac:dyDescent="0.3">
      <c r="B196618">
        <v>2002</v>
      </c>
      <c r="C196618">
        <v>18.747</v>
      </c>
      <c r="D196618">
        <v>5.4870000000000001</v>
      </c>
    </row>
    <row r="196619" spans="2:4" x14ac:dyDescent="0.3">
      <c r="B196619">
        <v>2003</v>
      </c>
      <c r="C196619">
        <v>20.852</v>
      </c>
      <c r="D196619">
        <v>11.228</v>
      </c>
    </row>
    <row r="196620" spans="2:4" x14ac:dyDescent="0.3">
      <c r="B196620">
        <v>2004</v>
      </c>
      <c r="C196620">
        <v>22.061</v>
      </c>
      <c r="D196620">
        <v>5.7960000000000003</v>
      </c>
    </row>
    <row r="196621" spans="2:4" x14ac:dyDescent="0.3">
      <c r="B196621">
        <v>2005</v>
      </c>
      <c r="C196621">
        <v>24.175999999999998</v>
      </c>
      <c r="D196621">
        <v>9.5879999999999992</v>
      </c>
    </row>
    <row r="196622" spans="2:4" x14ac:dyDescent="0.3">
      <c r="B196622">
        <v>2006</v>
      </c>
      <c r="C196622">
        <v>26.454000000000001</v>
      </c>
      <c r="D196622">
        <v>9.42</v>
      </c>
    </row>
    <row r="196623" spans="2:4" x14ac:dyDescent="0.3">
      <c r="B196623">
        <v>2007</v>
      </c>
      <c r="C196623">
        <v>29.780999999999999</v>
      </c>
      <c r="D196623">
        <v>12.579000000000001</v>
      </c>
    </row>
    <row r="196624" spans="2:4" x14ac:dyDescent="0.3">
      <c r="B196624">
        <v>2008</v>
      </c>
      <c r="C196624">
        <v>30.501999999999999</v>
      </c>
      <c r="D196624">
        <v>2.419</v>
      </c>
    </row>
    <row r="196625" spans="2:4" x14ac:dyDescent="0.3">
      <c r="B196625">
        <v>2009</v>
      </c>
      <c r="C196625">
        <v>29.388000000000002</v>
      </c>
      <c r="D196625">
        <v>-3.6509999999999998</v>
      </c>
    </row>
    <row r="196626" spans="2:4" x14ac:dyDescent="0.3">
      <c r="B196626">
        <v>2010</v>
      </c>
      <c r="C196626">
        <v>31.428000000000001</v>
      </c>
      <c r="D196626">
        <v>6.9420000000000002</v>
      </c>
    </row>
    <row r="196627" spans="2:4" x14ac:dyDescent="0.3">
      <c r="B196627">
        <v>2011</v>
      </c>
      <c r="C196627">
        <v>33.927</v>
      </c>
      <c r="D196627">
        <v>7.9489999999999998</v>
      </c>
    </row>
    <row r="196628" spans="2:4" x14ac:dyDescent="0.3">
      <c r="B196628">
        <v>2012</v>
      </c>
      <c r="C196628">
        <v>36.158999999999999</v>
      </c>
      <c r="D196628">
        <v>6.5789999999999997</v>
      </c>
    </row>
    <row r="196629" spans="2:4" x14ac:dyDescent="0.3">
      <c r="B196629">
        <v>2013</v>
      </c>
      <c r="C196629">
        <v>38.015000000000001</v>
      </c>
      <c r="D196629">
        <v>5.1340000000000003</v>
      </c>
    </row>
    <row r="196630" spans="2:4" x14ac:dyDescent="0.3">
      <c r="B196630">
        <v>2014</v>
      </c>
      <c r="C196630">
        <v>39.57</v>
      </c>
      <c r="D196630">
        <v>4.0910000000000002</v>
      </c>
    </row>
    <row r="196631" spans="2:4" x14ac:dyDescent="0.3">
      <c r="B196631">
        <v>2015</v>
      </c>
      <c r="C196631">
        <v>40.896000000000001</v>
      </c>
      <c r="D196631">
        <v>3.351</v>
      </c>
    </row>
    <row r="196632" spans="2:4" x14ac:dyDescent="0.3">
      <c r="B196632">
        <v>2016</v>
      </c>
      <c r="C196632">
        <v>42.307000000000002</v>
      </c>
      <c r="D196632">
        <v>3.45</v>
      </c>
    </row>
    <row r="196633" spans="2:4" x14ac:dyDescent="0.3">
      <c r="B196633">
        <v>2017</v>
      </c>
      <c r="C196633">
        <v>44.49</v>
      </c>
      <c r="D196633">
        <v>5.1609999999999996</v>
      </c>
    </row>
    <row r="196634" spans="2:4" x14ac:dyDescent="0.3">
      <c r="B196634">
        <v>2018</v>
      </c>
      <c r="C196634">
        <v>47.186999999999998</v>
      </c>
      <c r="D196634">
        <v>6.0620000000000003</v>
      </c>
    </row>
    <row r="196635" spans="2:4" x14ac:dyDescent="0.3">
      <c r="B196635">
        <v>2019</v>
      </c>
      <c r="C196635">
        <v>49.725999999999999</v>
      </c>
      <c r="D196635">
        <v>5.38</v>
      </c>
    </row>
    <row r="196636" spans="2:4" x14ac:dyDescent="0.3">
      <c r="B196636">
        <v>2020</v>
      </c>
      <c r="C196636">
        <v>46.597999999999999</v>
      </c>
      <c r="D196636">
        <v>-6.2910000000000004</v>
      </c>
    </row>
    <row r="196637" spans="2:4" x14ac:dyDescent="0.3">
      <c r="B196637">
        <v>2021</v>
      </c>
      <c r="C196637">
        <v>51.558</v>
      </c>
      <c r="D196637">
        <v>10.644</v>
      </c>
    </row>
    <row r="196638" spans="2:4" x14ac:dyDescent="0.3">
      <c r="B196638">
        <v>2022</v>
      </c>
      <c r="C196638">
        <v>57.207999999999998</v>
      </c>
      <c r="D196638">
        <v>10.96</v>
      </c>
    </row>
    <row r="196639" spans="2:4" x14ac:dyDescent="0.3">
      <c r="B196639">
        <v>2023</v>
      </c>
      <c r="C196639">
        <v>61.689</v>
      </c>
      <c r="D196639">
        <v>7.8319999999999999</v>
      </c>
    </row>
    <row r="196640" spans="2:4" x14ac:dyDescent="0.3">
      <c r="B196640">
        <v>2024</v>
      </c>
      <c r="C196640">
        <v>67.504999999999995</v>
      </c>
      <c r="D196640">
        <v>9.4290000000000003</v>
      </c>
    </row>
    <row r="196641" spans="2:4" x14ac:dyDescent="0.3">
      <c r="B196641">
        <v>2025</v>
      </c>
      <c r="C196641">
        <v>71.540000000000006</v>
      </c>
      <c r="D196641">
        <v>5.9770000000000003</v>
      </c>
    </row>
    <row r="196642" spans="2:4" x14ac:dyDescent="0.3">
      <c r="B196642">
        <v>2026</v>
      </c>
      <c r="C196642">
        <v>75.117000000000004</v>
      </c>
      <c r="D196642">
        <v>5</v>
      </c>
    </row>
    <row r="196643" spans="2:4" x14ac:dyDescent="0.3">
      <c r="B196643">
        <v>2027</v>
      </c>
      <c r="C196643">
        <v>78.873000000000005</v>
      </c>
      <c r="D196643">
        <v>5</v>
      </c>
    </row>
    <row r="196644" spans="2:4" x14ac:dyDescent="0.3">
      <c r="B196644" t="s">
        <v>45</v>
      </c>
      <c r="C196644">
        <v>2024</v>
      </c>
      <c r="D196644">
        <v>2024</v>
      </c>
    </row>
    <row r="212993" spans="2:4" x14ac:dyDescent="0.3">
      <c r="B212993" t="s">
        <v>31</v>
      </c>
      <c r="C212993">
        <v>915</v>
      </c>
      <c r="D212993">
        <v>915</v>
      </c>
    </row>
    <row r="212994" spans="2:4" x14ac:dyDescent="0.3">
      <c r="B212994" t="s">
        <v>32</v>
      </c>
      <c r="C212994" t="s">
        <v>33</v>
      </c>
      <c r="D212994" t="s">
        <v>34</v>
      </c>
    </row>
    <row r="212995" spans="2:4" x14ac:dyDescent="0.3">
      <c r="B212995" t="s">
        <v>35</v>
      </c>
      <c r="C212995" t="s">
        <v>30</v>
      </c>
      <c r="D212995" t="s">
        <v>30</v>
      </c>
    </row>
    <row r="212996" spans="2:4" x14ac:dyDescent="0.3">
      <c r="B212996" t="s">
        <v>36</v>
      </c>
      <c r="C212996" t="s">
        <v>37</v>
      </c>
      <c r="D212996" t="s">
        <v>37</v>
      </c>
    </row>
    <row r="212997" spans="2:4" x14ac:dyDescent="0.3">
      <c r="B212997" t="s">
        <v>38</v>
      </c>
      <c r="C212997" t="s">
        <v>39</v>
      </c>
      <c r="D212997" t="s">
        <v>40</v>
      </c>
    </row>
    <row r="212998" spans="2:4" x14ac:dyDescent="0.3">
      <c r="B212998" t="s">
        <v>23</v>
      </c>
      <c r="C212998" t="s">
        <v>41</v>
      </c>
      <c r="D212998" t="s">
        <v>38</v>
      </c>
    </row>
    <row r="212999" spans="2:4" x14ac:dyDescent="0.3">
      <c r="B212999" t="s">
        <v>42</v>
      </c>
      <c r="C212999" t="s">
        <v>43</v>
      </c>
      <c r="D212999" t="s">
        <v>44</v>
      </c>
    </row>
    <row r="213000" spans="2:4" x14ac:dyDescent="0.3">
      <c r="B213000">
        <v>2000</v>
      </c>
      <c r="C213000">
        <v>16.963000000000001</v>
      </c>
      <c r="D213000">
        <v>1.865</v>
      </c>
    </row>
    <row r="213001" spans="2:4" x14ac:dyDescent="0.3">
      <c r="B213001">
        <v>2001</v>
      </c>
      <c r="C213001">
        <v>17.771999999999998</v>
      </c>
      <c r="D213001">
        <v>4.7690000000000001</v>
      </c>
    </row>
    <row r="213002" spans="2:4" x14ac:dyDescent="0.3">
      <c r="B213002">
        <v>2002</v>
      </c>
      <c r="C213002">
        <v>18.747</v>
      </c>
      <c r="D213002">
        <v>5.4870000000000001</v>
      </c>
    </row>
    <row r="213003" spans="2:4" x14ac:dyDescent="0.3">
      <c r="B213003">
        <v>2003</v>
      </c>
      <c r="C213003">
        <v>20.852</v>
      </c>
      <c r="D213003">
        <v>11.228</v>
      </c>
    </row>
    <row r="213004" spans="2:4" x14ac:dyDescent="0.3">
      <c r="B213004">
        <v>2004</v>
      </c>
      <c r="C213004">
        <v>22.061</v>
      </c>
      <c r="D213004">
        <v>5.7960000000000003</v>
      </c>
    </row>
    <row r="213005" spans="2:4" x14ac:dyDescent="0.3">
      <c r="B213005">
        <v>2005</v>
      </c>
      <c r="C213005">
        <v>24.175999999999998</v>
      </c>
      <c r="D213005">
        <v>9.5879999999999992</v>
      </c>
    </row>
    <row r="213006" spans="2:4" x14ac:dyDescent="0.3">
      <c r="B213006">
        <v>2006</v>
      </c>
      <c r="C213006">
        <v>26.454000000000001</v>
      </c>
      <c r="D213006">
        <v>9.42</v>
      </c>
    </row>
    <row r="213007" spans="2:4" x14ac:dyDescent="0.3">
      <c r="B213007">
        <v>2007</v>
      </c>
      <c r="C213007">
        <v>29.780999999999999</v>
      </c>
      <c r="D213007">
        <v>12.579000000000001</v>
      </c>
    </row>
    <row r="213008" spans="2:4" x14ac:dyDescent="0.3">
      <c r="B213008">
        <v>2008</v>
      </c>
      <c r="C213008">
        <v>30.501999999999999</v>
      </c>
      <c r="D213008">
        <v>2.419</v>
      </c>
    </row>
    <row r="213009" spans="2:4" x14ac:dyDescent="0.3">
      <c r="B213009">
        <v>2009</v>
      </c>
      <c r="C213009">
        <v>29.388000000000002</v>
      </c>
      <c r="D213009">
        <v>-3.6509999999999998</v>
      </c>
    </row>
    <row r="213010" spans="2:4" x14ac:dyDescent="0.3">
      <c r="B213010">
        <v>2010</v>
      </c>
      <c r="C213010">
        <v>31.428000000000001</v>
      </c>
      <c r="D213010">
        <v>6.9420000000000002</v>
      </c>
    </row>
    <row r="213011" spans="2:4" x14ac:dyDescent="0.3">
      <c r="B213011">
        <v>2011</v>
      </c>
      <c r="C213011">
        <v>33.927</v>
      </c>
      <c r="D213011">
        <v>7.9489999999999998</v>
      </c>
    </row>
    <row r="213012" spans="2:4" x14ac:dyDescent="0.3">
      <c r="B213012">
        <v>2012</v>
      </c>
      <c r="C213012">
        <v>36.158999999999999</v>
      </c>
      <c r="D213012">
        <v>6.5789999999999997</v>
      </c>
    </row>
    <row r="213013" spans="2:4" x14ac:dyDescent="0.3">
      <c r="B213013">
        <v>2013</v>
      </c>
      <c r="C213013">
        <v>38.015000000000001</v>
      </c>
      <c r="D213013">
        <v>5.1340000000000003</v>
      </c>
    </row>
    <row r="213014" spans="2:4" x14ac:dyDescent="0.3">
      <c r="B213014">
        <v>2014</v>
      </c>
      <c r="C213014">
        <v>39.57</v>
      </c>
      <c r="D213014">
        <v>4.0910000000000002</v>
      </c>
    </row>
    <row r="213015" spans="2:4" x14ac:dyDescent="0.3">
      <c r="B213015">
        <v>2015</v>
      </c>
      <c r="C213015">
        <v>40.896000000000001</v>
      </c>
      <c r="D213015">
        <v>3.351</v>
      </c>
    </row>
    <row r="213016" spans="2:4" x14ac:dyDescent="0.3">
      <c r="B213016">
        <v>2016</v>
      </c>
      <c r="C213016">
        <v>42.307000000000002</v>
      </c>
      <c r="D213016">
        <v>3.45</v>
      </c>
    </row>
    <row r="213017" spans="2:4" x14ac:dyDescent="0.3">
      <c r="B213017">
        <v>2017</v>
      </c>
      <c r="C213017">
        <v>44.49</v>
      </c>
      <c r="D213017">
        <v>5.1609999999999996</v>
      </c>
    </row>
    <row r="213018" spans="2:4" x14ac:dyDescent="0.3">
      <c r="B213018">
        <v>2018</v>
      </c>
      <c r="C213018">
        <v>47.186999999999998</v>
      </c>
      <c r="D213018">
        <v>6.0620000000000003</v>
      </c>
    </row>
    <row r="213019" spans="2:4" x14ac:dyDescent="0.3">
      <c r="B213019">
        <v>2019</v>
      </c>
      <c r="C213019">
        <v>49.725999999999999</v>
      </c>
      <c r="D213019">
        <v>5.38</v>
      </c>
    </row>
    <row r="213020" spans="2:4" x14ac:dyDescent="0.3">
      <c r="B213020">
        <v>2020</v>
      </c>
      <c r="C213020">
        <v>46.597999999999999</v>
      </c>
      <c r="D213020">
        <v>-6.2910000000000004</v>
      </c>
    </row>
    <row r="213021" spans="2:4" x14ac:dyDescent="0.3">
      <c r="B213021">
        <v>2021</v>
      </c>
      <c r="C213021">
        <v>51.558</v>
      </c>
      <c r="D213021">
        <v>10.644</v>
      </c>
    </row>
    <row r="213022" spans="2:4" x14ac:dyDescent="0.3">
      <c r="B213022">
        <v>2022</v>
      </c>
      <c r="C213022">
        <v>57.207999999999998</v>
      </c>
      <c r="D213022">
        <v>10.96</v>
      </c>
    </row>
    <row r="213023" spans="2:4" x14ac:dyDescent="0.3">
      <c r="B213023">
        <v>2023</v>
      </c>
      <c r="C213023">
        <v>61.689</v>
      </c>
      <c r="D213023">
        <v>7.8319999999999999</v>
      </c>
    </row>
    <row r="213024" spans="2:4" x14ac:dyDescent="0.3">
      <c r="B213024">
        <v>2024</v>
      </c>
      <c r="C213024">
        <v>67.504999999999995</v>
      </c>
      <c r="D213024">
        <v>9.4290000000000003</v>
      </c>
    </row>
    <row r="213025" spans="2:4" x14ac:dyDescent="0.3">
      <c r="B213025">
        <v>2025</v>
      </c>
      <c r="C213025">
        <v>71.540000000000006</v>
      </c>
      <c r="D213025">
        <v>5.9770000000000003</v>
      </c>
    </row>
    <row r="213026" spans="2:4" x14ac:dyDescent="0.3">
      <c r="B213026">
        <v>2026</v>
      </c>
      <c r="C213026">
        <v>75.117000000000004</v>
      </c>
      <c r="D213026">
        <v>5</v>
      </c>
    </row>
    <row r="213027" spans="2:4" x14ac:dyDescent="0.3">
      <c r="B213027">
        <v>2027</v>
      </c>
      <c r="C213027">
        <v>78.873000000000005</v>
      </c>
      <c r="D213027">
        <v>5</v>
      </c>
    </row>
    <row r="213028" spans="2:4" x14ac:dyDescent="0.3">
      <c r="B213028" t="s">
        <v>45</v>
      </c>
      <c r="C213028">
        <v>2024</v>
      </c>
      <c r="D213028">
        <v>2024</v>
      </c>
    </row>
    <row r="229377" spans="2:4" x14ac:dyDescent="0.3">
      <c r="B229377" t="s">
        <v>31</v>
      </c>
      <c r="C229377">
        <v>915</v>
      </c>
      <c r="D229377">
        <v>915</v>
      </c>
    </row>
    <row r="229378" spans="2:4" x14ac:dyDescent="0.3">
      <c r="B229378" t="s">
        <v>32</v>
      </c>
      <c r="C229378" t="s">
        <v>33</v>
      </c>
      <c r="D229378" t="s">
        <v>34</v>
      </c>
    </row>
    <row r="229379" spans="2:4" x14ac:dyDescent="0.3">
      <c r="B229379" t="s">
        <v>35</v>
      </c>
      <c r="C229379" t="s">
        <v>30</v>
      </c>
      <c r="D229379" t="s">
        <v>30</v>
      </c>
    </row>
    <row r="229380" spans="2:4" x14ac:dyDescent="0.3">
      <c r="B229380" t="s">
        <v>36</v>
      </c>
      <c r="C229380" t="s">
        <v>37</v>
      </c>
      <c r="D229380" t="s">
        <v>37</v>
      </c>
    </row>
    <row r="229381" spans="2:4" x14ac:dyDescent="0.3">
      <c r="B229381" t="s">
        <v>38</v>
      </c>
      <c r="C229381" t="s">
        <v>39</v>
      </c>
      <c r="D229381" t="s">
        <v>40</v>
      </c>
    </row>
    <row r="229382" spans="2:4" x14ac:dyDescent="0.3">
      <c r="B229382" t="s">
        <v>23</v>
      </c>
      <c r="C229382" t="s">
        <v>41</v>
      </c>
      <c r="D229382" t="s">
        <v>38</v>
      </c>
    </row>
    <row r="229383" spans="2:4" x14ac:dyDescent="0.3">
      <c r="B229383" t="s">
        <v>42</v>
      </c>
      <c r="C229383" t="s">
        <v>43</v>
      </c>
      <c r="D229383" t="s">
        <v>44</v>
      </c>
    </row>
    <row r="229384" spans="2:4" x14ac:dyDescent="0.3">
      <c r="B229384">
        <v>2000</v>
      </c>
      <c r="C229384">
        <v>16.963000000000001</v>
      </c>
      <c r="D229384">
        <v>1.865</v>
      </c>
    </row>
    <row r="229385" spans="2:4" x14ac:dyDescent="0.3">
      <c r="B229385">
        <v>2001</v>
      </c>
      <c r="C229385">
        <v>17.771999999999998</v>
      </c>
      <c r="D229385">
        <v>4.7690000000000001</v>
      </c>
    </row>
    <row r="229386" spans="2:4" x14ac:dyDescent="0.3">
      <c r="B229386">
        <v>2002</v>
      </c>
      <c r="C229386">
        <v>18.747</v>
      </c>
      <c r="D229386">
        <v>5.4870000000000001</v>
      </c>
    </row>
    <row r="229387" spans="2:4" x14ac:dyDescent="0.3">
      <c r="B229387">
        <v>2003</v>
      </c>
      <c r="C229387">
        <v>20.852</v>
      </c>
      <c r="D229387">
        <v>11.228</v>
      </c>
    </row>
    <row r="229388" spans="2:4" x14ac:dyDescent="0.3">
      <c r="B229388">
        <v>2004</v>
      </c>
      <c r="C229388">
        <v>22.061</v>
      </c>
      <c r="D229388">
        <v>5.7960000000000003</v>
      </c>
    </row>
    <row r="229389" spans="2:4" x14ac:dyDescent="0.3">
      <c r="B229389">
        <v>2005</v>
      </c>
      <c r="C229389">
        <v>24.175999999999998</v>
      </c>
      <c r="D229389">
        <v>9.5879999999999992</v>
      </c>
    </row>
    <row r="229390" spans="2:4" x14ac:dyDescent="0.3">
      <c r="B229390">
        <v>2006</v>
      </c>
      <c r="C229390">
        <v>26.454000000000001</v>
      </c>
      <c r="D229390">
        <v>9.42</v>
      </c>
    </row>
    <row r="229391" spans="2:4" x14ac:dyDescent="0.3">
      <c r="B229391">
        <v>2007</v>
      </c>
      <c r="C229391">
        <v>29.780999999999999</v>
      </c>
      <c r="D229391">
        <v>12.579000000000001</v>
      </c>
    </row>
    <row r="229392" spans="2:4" x14ac:dyDescent="0.3">
      <c r="B229392">
        <v>2008</v>
      </c>
      <c r="C229392">
        <v>30.501999999999999</v>
      </c>
      <c r="D229392">
        <v>2.419</v>
      </c>
    </row>
    <row r="229393" spans="2:4" x14ac:dyDescent="0.3">
      <c r="B229393">
        <v>2009</v>
      </c>
      <c r="C229393">
        <v>29.388000000000002</v>
      </c>
      <c r="D229393">
        <v>-3.6509999999999998</v>
      </c>
    </row>
    <row r="229394" spans="2:4" x14ac:dyDescent="0.3">
      <c r="B229394">
        <v>2010</v>
      </c>
      <c r="C229394">
        <v>31.428000000000001</v>
      </c>
      <c r="D229394">
        <v>6.9420000000000002</v>
      </c>
    </row>
    <row r="229395" spans="2:4" x14ac:dyDescent="0.3">
      <c r="B229395">
        <v>2011</v>
      </c>
      <c r="C229395">
        <v>33.927</v>
      </c>
      <c r="D229395">
        <v>7.9489999999999998</v>
      </c>
    </row>
    <row r="229396" spans="2:4" x14ac:dyDescent="0.3">
      <c r="B229396">
        <v>2012</v>
      </c>
      <c r="C229396">
        <v>36.158999999999999</v>
      </c>
      <c r="D229396">
        <v>6.5789999999999997</v>
      </c>
    </row>
    <row r="229397" spans="2:4" x14ac:dyDescent="0.3">
      <c r="B229397">
        <v>2013</v>
      </c>
      <c r="C229397">
        <v>38.015000000000001</v>
      </c>
      <c r="D229397">
        <v>5.1340000000000003</v>
      </c>
    </row>
    <row r="229398" spans="2:4" x14ac:dyDescent="0.3">
      <c r="B229398">
        <v>2014</v>
      </c>
      <c r="C229398">
        <v>39.57</v>
      </c>
      <c r="D229398">
        <v>4.0910000000000002</v>
      </c>
    </row>
    <row r="229399" spans="2:4" x14ac:dyDescent="0.3">
      <c r="B229399">
        <v>2015</v>
      </c>
      <c r="C229399">
        <v>40.896000000000001</v>
      </c>
      <c r="D229399">
        <v>3.351</v>
      </c>
    </row>
    <row r="229400" spans="2:4" x14ac:dyDescent="0.3">
      <c r="B229400">
        <v>2016</v>
      </c>
      <c r="C229400">
        <v>42.307000000000002</v>
      </c>
      <c r="D229400">
        <v>3.45</v>
      </c>
    </row>
    <row r="229401" spans="2:4" x14ac:dyDescent="0.3">
      <c r="B229401">
        <v>2017</v>
      </c>
      <c r="C229401">
        <v>44.49</v>
      </c>
      <c r="D229401">
        <v>5.1609999999999996</v>
      </c>
    </row>
    <row r="229402" spans="2:4" x14ac:dyDescent="0.3">
      <c r="B229402">
        <v>2018</v>
      </c>
      <c r="C229402">
        <v>47.186999999999998</v>
      </c>
      <c r="D229402">
        <v>6.0620000000000003</v>
      </c>
    </row>
    <row r="229403" spans="2:4" x14ac:dyDescent="0.3">
      <c r="B229403">
        <v>2019</v>
      </c>
      <c r="C229403">
        <v>49.725999999999999</v>
      </c>
      <c r="D229403">
        <v>5.38</v>
      </c>
    </row>
    <row r="229404" spans="2:4" x14ac:dyDescent="0.3">
      <c r="B229404">
        <v>2020</v>
      </c>
      <c r="C229404">
        <v>46.597999999999999</v>
      </c>
      <c r="D229404">
        <v>-6.2910000000000004</v>
      </c>
    </row>
    <row r="229405" spans="2:4" x14ac:dyDescent="0.3">
      <c r="B229405">
        <v>2021</v>
      </c>
      <c r="C229405">
        <v>51.558</v>
      </c>
      <c r="D229405">
        <v>10.644</v>
      </c>
    </row>
    <row r="229406" spans="2:4" x14ac:dyDescent="0.3">
      <c r="B229406">
        <v>2022</v>
      </c>
      <c r="C229406">
        <v>57.207999999999998</v>
      </c>
      <c r="D229406">
        <v>10.96</v>
      </c>
    </row>
    <row r="229407" spans="2:4" x14ac:dyDescent="0.3">
      <c r="B229407">
        <v>2023</v>
      </c>
      <c r="C229407">
        <v>61.689</v>
      </c>
      <c r="D229407">
        <v>7.8319999999999999</v>
      </c>
    </row>
    <row r="229408" spans="2:4" x14ac:dyDescent="0.3">
      <c r="B229408">
        <v>2024</v>
      </c>
      <c r="C229408">
        <v>67.504999999999995</v>
      </c>
      <c r="D229408">
        <v>9.4290000000000003</v>
      </c>
    </row>
    <row r="229409" spans="2:4" x14ac:dyDescent="0.3">
      <c r="B229409">
        <v>2025</v>
      </c>
      <c r="C229409">
        <v>71.540000000000006</v>
      </c>
      <c r="D229409">
        <v>5.9770000000000003</v>
      </c>
    </row>
    <row r="229410" spans="2:4" x14ac:dyDescent="0.3">
      <c r="B229410">
        <v>2026</v>
      </c>
      <c r="C229410">
        <v>75.117000000000004</v>
      </c>
      <c r="D229410">
        <v>5</v>
      </c>
    </row>
    <row r="229411" spans="2:4" x14ac:dyDescent="0.3">
      <c r="B229411">
        <v>2027</v>
      </c>
      <c r="C229411">
        <v>78.873000000000005</v>
      </c>
      <c r="D229411">
        <v>5</v>
      </c>
    </row>
    <row r="229412" spans="2:4" x14ac:dyDescent="0.3">
      <c r="B229412" t="s">
        <v>45</v>
      </c>
      <c r="C229412">
        <v>2024</v>
      </c>
      <c r="D229412">
        <v>2024</v>
      </c>
    </row>
    <row r="245761" spans="2:4" x14ac:dyDescent="0.3">
      <c r="B245761" t="s">
        <v>31</v>
      </c>
      <c r="C245761">
        <v>915</v>
      </c>
      <c r="D245761">
        <v>915</v>
      </c>
    </row>
    <row r="245762" spans="2:4" x14ac:dyDescent="0.3">
      <c r="B245762" t="s">
        <v>32</v>
      </c>
      <c r="C245762" t="s">
        <v>33</v>
      </c>
      <c r="D245762" t="s">
        <v>34</v>
      </c>
    </row>
    <row r="245763" spans="2:4" x14ac:dyDescent="0.3">
      <c r="B245763" t="s">
        <v>35</v>
      </c>
      <c r="C245763" t="s">
        <v>30</v>
      </c>
      <c r="D245763" t="s">
        <v>30</v>
      </c>
    </row>
    <row r="245764" spans="2:4" x14ac:dyDescent="0.3">
      <c r="B245764" t="s">
        <v>36</v>
      </c>
      <c r="C245764" t="s">
        <v>37</v>
      </c>
      <c r="D245764" t="s">
        <v>37</v>
      </c>
    </row>
    <row r="245765" spans="2:4" x14ac:dyDescent="0.3">
      <c r="B245765" t="s">
        <v>38</v>
      </c>
      <c r="C245765" t="s">
        <v>39</v>
      </c>
      <c r="D245765" t="s">
        <v>40</v>
      </c>
    </row>
    <row r="245766" spans="2:4" x14ac:dyDescent="0.3">
      <c r="B245766" t="s">
        <v>23</v>
      </c>
      <c r="C245766" t="s">
        <v>41</v>
      </c>
      <c r="D245766" t="s">
        <v>38</v>
      </c>
    </row>
    <row r="245767" spans="2:4" x14ac:dyDescent="0.3">
      <c r="B245767" t="s">
        <v>42</v>
      </c>
      <c r="C245767" t="s">
        <v>43</v>
      </c>
      <c r="D245767" t="s">
        <v>44</v>
      </c>
    </row>
    <row r="245768" spans="2:4" x14ac:dyDescent="0.3">
      <c r="B245768">
        <v>2000</v>
      </c>
      <c r="C245768">
        <v>16.963000000000001</v>
      </c>
      <c r="D245768">
        <v>1.865</v>
      </c>
    </row>
    <row r="245769" spans="2:4" x14ac:dyDescent="0.3">
      <c r="B245769">
        <v>2001</v>
      </c>
      <c r="C245769">
        <v>17.771999999999998</v>
      </c>
      <c r="D245769">
        <v>4.7690000000000001</v>
      </c>
    </row>
    <row r="245770" spans="2:4" x14ac:dyDescent="0.3">
      <c r="B245770">
        <v>2002</v>
      </c>
      <c r="C245770">
        <v>18.747</v>
      </c>
      <c r="D245770">
        <v>5.4870000000000001</v>
      </c>
    </row>
    <row r="245771" spans="2:4" x14ac:dyDescent="0.3">
      <c r="B245771">
        <v>2003</v>
      </c>
      <c r="C245771">
        <v>20.852</v>
      </c>
      <c r="D245771">
        <v>11.228</v>
      </c>
    </row>
    <row r="245772" spans="2:4" x14ac:dyDescent="0.3">
      <c r="B245772">
        <v>2004</v>
      </c>
      <c r="C245772">
        <v>22.061</v>
      </c>
      <c r="D245772">
        <v>5.7960000000000003</v>
      </c>
    </row>
    <row r="245773" spans="2:4" x14ac:dyDescent="0.3">
      <c r="B245773">
        <v>2005</v>
      </c>
      <c r="C245773">
        <v>24.175999999999998</v>
      </c>
      <c r="D245773">
        <v>9.5879999999999992</v>
      </c>
    </row>
    <row r="245774" spans="2:4" x14ac:dyDescent="0.3">
      <c r="B245774">
        <v>2006</v>
      </c>
      <c r="C245774">
        <v>26.454000000000001</v>
      </c>
      <c r="D245774">
        <v>9.42</v>
      </c>
    </row>
    <row r="245775" spans="2:4" x14ac:dyDescent="0.3">
      <c r="B245775">
        <v>2007</v>
      </c>
      <c r="C245775">
        <v>29.780999999999999</v>
      </c>
      <c r="D245775">
        <v>12.579000000000001</v>
      </c>
    </row>
    <row r="245776" spans="2:4" x14ac:dyDescent="0.3">
      <c r="B245776">
        <v>2008</v>
      </c>
      <c r="C245776">
        <v>30.501999999999999</v>
      </c>
      <c r="D245776">
        <v>2.419</v>
      </c>
    </row>
    <row r="245777" spans="2:4" x14ac:dyDescent="0.3">
      <c r="B245777">
        <v>2009</v>
      </c>
      <c r="C245777">
        <v>29.388000000000002</v>
      </c>
      <c r="D245777">
        <v>-3.6509999999999998</v>
      </c>
    </row>
    <row r="245778" spans="2:4" x14ac:dyDescent="0.3">
      <c r="B245778">
        <v>2010</v>
      </c>
      <c r="C245778">
        <v>31.428000000000001</v>
      </c>
      <c r="D245778">
        <v>6.9420000000000002</v>
      </c>
    </row>
    <row r="245779" spans="2:4" x14ac:dyDescent="0.3">
      <c r="B245779">
        <v>2011</v>
      </c>
      <c r="C245779">
        <v>33.927</v>
      </c>
      <c r="D245779">
        <v>7.9489999999999998</v>
      </c>
    </row>
    <row r="245780" spans="2:4" x14ac:dyDescent="0.3">
      <c r="B245780">
        <v>2012</v>
      </c>
      <c r="C245780">
        <v>36.158999999999999</v>
      </c>
      <c r="D245780">
        <v>6.5789999999999997</v>
      </c>
    </row>
    <row r="245781" spans="2:4" x14ac:dyDescent="0.3">
      <c r="B245781">
        <v>2013</v>
      </c>
      <c r="C245781">
        <v>38.015000000000001</v>
      </c>
      <c r="D245781">
        <v>5.1340000000000003</v>
      </c>
    </row>
    <row r="245782" spans="2:4" x14ac:dyDescent="0.3">
      <c r="B245782">
        <v>2014</v>
      </c>
      <c r="C245782">
        <v>39.57</v>
      </c>
      <c r="D245782">
        <v>4.0910000000000002</v>
      </c>
    </row>
    <row r="245783" spans="2:4" x14ac:dyDescent="0.3">
      <c r="B245783">
        <v>2015</v>
      </c>
      <c r="C245783">
        <v>40.896000000000001</v>
      </c>
      <c r="D245783">
        <v>3.351</v>
      </c>
    </row>
    <row r="245784" spans="2:4" x14ac:dyDescent="0.3">
      <c r="B245784">
        <v>2016</v>
      </c>
      <c r="C245784">
        <v>42.307000000000002</v>
      </c>
      <c r="D245784">
        <v>3.45</v>
      </c>
    </row>
    <row r="245785" spans="2:4" x14ac:dyDescent="0.3">
      <c r="B245785">
        <v>2017</v>
      </c>
      <c r="C245785">
        <v>44.49</v>
      </c>
      <c r="D245785">
        <v>5.1609999999999996</v>
      </c>
    </row>
    <row r="245786" spans="2:4" x14ac:dyDescent="0.3">
      <c r="B245786">
        <v>2018</v>
      </c>
      <c r="C245786">
        <v>47.186999999999998</v>
      </c>
      <c r="D245786">
        <v>6.0620000000000003</v>
      </c>
    </row>
    <row r="245787" spans="2:4" x14ac:dyDescent="0.3">
      <c r="B245787">
        <v>2019</v>
      </c>
      <c r="C245787">
        <v>49.725999999999999</v>
      </c>
      <c r="D245787">
        <v>5.38</v>
      </c>
    </row>
    <row r="245788" spans="2:4" x14ac:dyDescent="0.3">
      <c r="B245788">
        <v>2020</v>
      </c>
      <c r="C245788">
        <v>46.597999999999999</v>
      </c>
      <c r="D245788">
        <v>-6.2910000000000004</v>
      </c>
    </row>
    <row r="245789" spans="2:4" x14ac:dyDescent="0.3">
      <c r="B245789">
        <v>2021</v>
      </c>
      <c r="C245789">
        <v>51.558</v>
      </c>
      <c r="D245789">
        <v>10.644</v>
      </c>
    </row>
    <row r="245790" spans="2:4" x14ac:dyDescent="0.3">
      <c r="B245790">
        <v>2022</v>
      </c>
      <c r="C245790">
        <v>57.207999999999998</v>
      </c>
      <c r="D245790">
        <v>10.96</v>
      </c>
    </row>
    <row r="245791" spans="2:4" x14ac:dyDescent="0.3">
      <c r="B245791">
        <v>2023</v>
      </c>
      <c r="C245791">
        <v>61.689</v>
      </c>
      <c r="D245791">
        <v>7.8319999999999999</v>
      </c>
    </row>
    <row r="245792" spans="2:4" x14ac:dyDescent="0.3">
      <c r="B245792">
        <v>2024</v>
      </c>
      <c r="C245792">
        <v>67.504999999999995</v>
      </c>
      <c r="D245792">
        <v>9.4290000000000003</v>
      </c>
    </row>
    <row r="245793" spans="2:4" x14ac:dyDescent="0.3">
      <c r="B245793">
        <v>2025</v>
      </c>
      <c r="C245793">
        <v>71.540000000000006</v>
      </c>
      <c r="D245793">
        <v>5.9770000000000003</v>
      </c>
    </row>
    <row r="245794" spans="2:4" x14ac:dyDescent="0.3">
      <c r="B245794">
        <v>2026</v>
      </c>
      <c r="C245794">
        <v>75.117000000000004</v>
      </c>
      <c r="D245794">
        <v>5</v>
      </c>
    </row>
    <row r="245795" spans="2:4" x14ac:dyDescent="0.3">
      <c r="B245795">
        <v>2027</v>
      </c>
      <c r="C245795">
        <v>78.873000000000005</v>
      </c>
      <c r="D245795">
        <v>5</v>
      </c>
    </row>
    <row r="245796" spans="2:4" x14ac:dyDescent="0.3">
      <c r="B245796" t="s">
        <v>45</v>
      </c>
      <c r="C245796">
        <v>2024</v>
      </c>
      <c r="D245796">
        <v>2024</v>
      </c>
    </row>
    <row r="262145" spans="2:4" x14ac:dyDescent="0.3">
      <c r="B262145" t="s">
        <v>31</v>
      </c>
      <c r="C262145">
        <v>915</v>
      </c>
      <c r="D262145">
        <v>915</v>
      </c>
    </row>
    <row r="262146" spans="2:4" x14ac:dyDescent="0.3">
      <c r="B262146" t="s">
        <v>32</v>
      </c>
      <c r="C262146" t="s">
        <v>33</v>
      </c>
      <c r="D262146" t="s">
        <v>34</v>
      </c>
    </row>
    <row r="262147" spans="2:4" x14ac:dyDescent="0.3">
      <c r="B262147" t="s">
        <v>35</v>
      </c>
      <c r="C262147" t="s">
        <v>30</v>
      </c>
      <c r="D262147" t="s">
        <v>30</v>
      </c>
    </row>
    <row r="262148" spans="2:4" x14ac:dyDescent="0.3">
      <c r="B262148" t="s">
        <v>36</v>
      </c>
      <c r="C262148" t="s">
        <v>37</v>
      </c>
      <c r="D262148" t="s">
        <v>37</v>
      </c>
    </row>
    <row r="262149" spans="2:4" x14ac:dyDescent="0.3">
      <c r="B262149" t="s">
        <v>38</v>
      </c>
      <c r="C262149" t="s">
        <v>39</v>
      </c>
      <c r="D262149" t="s">
        <v>40</v>
      </c>
    </row>
    <row r="262150" spans="2:4" x14ac:dyDescent="0.3">
      <c r="B262150" t="s">
        <v>23</v>
      </c>
      <c r="C262150" t="s">
        <v>41</v>
      </c>
      <c r="D262150" t="s">
        <v>38</v>
      </c>
    </row>
    <row r="262151" spans="2:4" x14ac:dyDescent="0.3">
      <c r="B262151" t="s">
        <v>42</v>
      </c>
      <c r="C262151" t="s">
        <v>43</v>
      </c>
      <c r="D262151" t="s">
        <v>44</v>
      </c>
    </row>
    <row r="262152" spans="2:4" x14ac:dyDescent="0.3">
      <c r="B262152">
        <v>2000</v>
      </c>
      <c r="C262152">
        <v>16.963000000000001</v>
      </c>
      <c r="D262152">
        <v>1.865</v>
      </c>
    </row>
    <row r="262153" spans="2:4" x14ac:dyDescent="0.3">
      <c r="B262153">
        <v>2001</v>
      </c>
      <c r="C262153">
        <v>17.771999999999998</v>
      </c>
      <c r="D262153">
        <v>4.7690000000000001</v>
      </c>
    </row>
    <row r="262154" spans="2:4" x14ac:dyDescent="0.3">
      <c r="B262154">
        <v>2002</v>
      </c>
      <c r="C262154">
        <v>18.747</v>
      </c>
      <c r="D262154">
        <v>5.4870000000000001</v>
      </c>
    </row>
    <row r="262155" spans="2:4" x14ac:dyDescent="0.3">
      <c r="B262155">
        <v>2003</v>
      </c>
      <c r="C262155">
        <v>20.852</v>
      </c>
      <c r="D262155">
        <v>11.228</v>
      </c>
    </row>
    <row r="262156" spans="2:4" x14ac:dyDescent="0.3">
      <c r="B262156">
        <v>2004</v>
      </c>
      <c r="C262156">
        <v>22.061</v>
      </c>
      <c r="D262156">
        <v>5.7960000000000003</v>
      </c>
    </row>
    <row r="262157" spans="2:4" x14ac:dyDescent="0.3">
      <c r="B262157">
        <v>2005</v>
      </c>
      <c r="C262157">
        <v>24.175999999999998</v>
      </c>
      <c r="D262157">
        <v>9.5879999999999992</v>
      </c>
    </row>
    <row r="262158" spans="2:4" x14ac:dyDescent="0.3">
      <c r="B262158">
        <v>2006</v>
      </c>
      <c r="C262158">
        <v>26.454000000000001</v>
      </c>
      <c r="D262158">
        <v>9.42</v>
      </c>
    </row>
    <row r="262159" spans="2:4" x14ac:dyDescent="0.3">
      <c r="B262159">
        <v>2007</v>
      </c>
      <c r="C262159">
        <v>29.780999999999999</v>
      </c>
      <c r="D262159">
        <v>12.579000000000001</v>
      </c>
    </row>
    <row r="262160" spans="2:4" x14ac:dyDescent="0.3">
      <c r="B262160">
        <v>2008</v>
      </c>
      <c r="C262160">
        <v>30.501999999999999</v>
      </c>
      <c r="D262160">
        <v>2.419</v>
      </c>
    </row>
    <row r="262161" spans="2:4" x14ac:dyDescent="0.3">
      <c r="B262161">
        <v>2009</v>
      </c>
      <c r="C262161">
        <v>29.388000000000002</v>
      </c>
      <c r="D262161">
        <v>-3.6509999999999998</v>
      </c>
    </row>
    <row r="262162" spans="2:4" x14ac:dyDescent="0.3">
      <c r="B262162">
        <v>2010</v>
      </c>
      <c r="C262162">
        <v>31.428000000000001</v>
      </c>
      <c r="D262162">
        <v>6.9420000000000002</v>
      </c>
    </row>
    <row r="262163" spans="2:4" x14ac:dyDescent="0.3">
      <c r="B262163">
        <v>2011</v>
      </c>
      <c r="C262163">
        <v>33.927</v>
      </c>
      <c r="D262163">
        <v>7.9489999999999998</v>
      </c>
    </row>
    <row r="262164" spans="2:4" x14ac:dyDescent="0.3">
      <c r="B262164">
        <v>2012</v>
      </c>
      <c r="C262164">
        <v>36.158999999999999</v>
      </c>
      <c r="D262164">
        <v>6.5789999999999997</v>
      </c>
    </row>
    <row r="262165" spans="2:4" x14ac:dyDescent="0.3">
      <c r="B262165">
        <v>2013</v>
      </c>
      <c r="C262165">
        <v>38.015000000000001</v>
      </c>
      <c r="D262165">
        <v>5.1340000000000003</v>
      </c>
    </row>
    <row r="262166" spans="2:4" x14ac:dyDescent="0.3">
      <c r="B262166">
        <v>2014</v>
      </c>
      <c r="C262166">
        <v>39.57</v>
      </c>
      <c r="D262166">
        <v>4.0910000000000002</v>
      </c>
    </row>
    <row r="262167" spans="2:4" x14ac:dyDescent="0.3">
      <c r="B262167">
        <v>2015</v>
      </c>
      <c r="C262167">
        <v>40.896000000000001</v>
      </c>
      <c r="D262167">
        <v>3.351</v>
      </c>
    </row>
    <row r="262168" spans="2:4" x14ac:dyDescent="0.3">
      <c r="B262168">
        <v>2016</v>
      </c>
      <c r="C262168">
        <v>42.307000000000002</v>
      </c>
      <c r="D262168">
        <v>3.45</v>
      </c>
    </row>
    <row r="262169" spans="2:4" x14ac:dyDescent="0.3">
      <c r="B262169">
        <v>2017</v>
      </c>
      <c r="C262169">
        <v>44.49</v>
      </c>
      <c r="D262169">
        <v>5.1609999999999996</v>
      </c>
    </row>
    <row r="262170" spans="2:4" x14ac:dyDescent="0.3">
      <c r="B262170">
        <v>2018</v>
      </c>
      <c r="C262170">
        <v>47.186999999999998</v>
      </c>
      <c r="D262170">
        <v>6.0620000000000003</v>
      </c>
    </row>
    <row r="262171" spans="2:4" x14ac:dyDescent="0.3">
      <c r="B262171">
        <v>2019</v>
      </c>
      <c r="C262171">
        <v>49.725999999999999</v>
      </c>
      <c r="D262171">
        <v>5.38</v>
      </c>
    </row>
    <row r="262172" spans="2:4" x14ac:dyDescent="0.3">
      <c r="B262172">
        <v>2020</v>
      </c>
      <c r="C262172">
        <v>46.597999999999999</v>
      </c>
      <c r="D262172">
        <v>-6.2910000000000004</v>
      </c>
    </row>
    <row r="262173" spans="2:4" x14ac:dyDescent="0.3">
      <c r="B262173">
        <v>2021</v>
      </c>
      <c r="C262173">
        <v>51.558</v>
      </c>
      <c r="D262173">
        <v>10.644</v>
      </c>
    </row>
    <row r="262174" spans="2:4" x14ac:dyDescent="0.3">
      <c r="B262174">
        <v>2022</v>
      </c>
      <c r="C262174">
        <v>57.207999999999998</v>
      </c>
      <c r="D262174">
        <v>10.96</v>
      </c>
    </row>
    <row r="262175" spans="2:4" x14ac:dyDescent="0.3">
      <c r="B262175">
        <v>2023</v>
      </c>
      <c r="C262175">
        <v>61.689</v>
      </c>
      <c r="D262175">
        <v>7.8319999999999999</v>
      </c>
    </row>
    <row r="262176" spans="2:4" x14ac:dyDescent="0.3">
      <c r="B262176">
        <v>2024</v>
      </c>
      <c r="C262176">
        <v>67.504999999999995</v>
      </c>
      <c r="D262176">
        <v>9.4290000000000003</v>
      </c>
    </row>
    <row r="262177" spans="2:4" x14ac:dyDescent="0.3">
      <c r="B262177">
        <v>2025</v>
      </c>
      <c r="C262177">
        <v>71.540000000000006</v>
      </c>
      <c r="D262177">
        <v>5.9770000000000003</v>
      </c>
    </row>
    <row r="262178" spans="2:4" x14ac:dyDescent="0.3">
      <c r="B262178">
        <v>2026</v>
      </c>
      <c r="C262178">
        <v>75.117000000000004</v>
      </c>
      <c r="D262178">
        <v>5</v>
      </c>
    </row>
    <row r="262179" spans="2:4" x14ac:dyDescent="0.3">
      <c r="B262179">
        <v>2027</v>
      </c>
      <c r="C262179">
        <v>78.873000000000005</v>
      </c>
      <c r="D262179">
        <v>5</v>
      </c>
    </row>
    <row r="262180" spans="2:4" x14ac:dyDescent="0.3">
      <c r="B262180" t="s">
        <v>45</v>
      </c>
      <c r="C262180">
        <v>2024</v>
      </c>
      <c r="D262180">
        <v>2024</v>
      </c>
    </row>
    <row r="278529" spans="2:4" x14ac:dyDescent="0.3">
      <c r="B278529" t="s">
        <v>31</v>
      </c>
      <c r="C278529">
        <v>915</v>
      </c>
      <c r="D278529">
        <v>915</v>
      </c>
    </row>
    <row r="278530" spans="2:4" x14ac:dyDescent="0.3">
      <c r="B278530" t="s">
        <v>32</v>
      </c>
      <c r="C278530" t="s">
        <v>33</v>
      </c>
      <c r="D278530" t="s">
        <v>34</v>
      </c>
    </row>
    <row r="278531" spans="2:4" x14ac:dyDescent="0.3">
      <c r="B278531" t="s">
        <v>35</v>
      </c>
      <c r="C278531" t="s">
        <v>30</v>
      </c>
      <c r="D278531" t="s">
        <v>30</v>
      </c>
    </row>
    <row r="278532" spans="2:4" x14ac:dyDescent="0.3">
      <c r="B278532" t="s">
        <v>36</v>
      </c>
      <c r="C278532" t="s">
        <v>37</v>
      </c>
      <c r="D278532" t="s">
        <v>37</v>
      </c>
    </row>
    <row r="278533" spans="2:4" x14ac:dyDescent="0.3">
      <c r="B278533" t="s">
        <v>38</v>
      </c>
      <c r="C278533" t="s">
        <v>39</v>
      </c>
      <c r="D278533" t="s">
        <v>40</v>
      </c>
    </row>
    <row r="278534" spans="2:4" x14ac:dyDescent="0.3">
      <c r="B278534" t="s">
        <v>23</v>
      </c>
      <c r="C278534" t="s">
        <v>41</v>
      </c>
      <c r="D278534" t="s">
        <v>38</v>
      </c>
    </row>
    <row r="278535" spans="2:4" x14ac:dyDescent="0.3">
      <c r="B278535" t="s">
        <v>42</v>
      </c>
      <c r="C278535" t="s">
        <v>43</v>
      </c>
      <c r="D278535" t="s">
        <v>44</v>
      </c>
    </row>
    <row r="278536" spans="2:4" x14ac:dyDescent="0.3">
      <c r="B278536">
        <v>2000</v>
      </c>
      <c r="C278536">
        <v>16.963000000000001</v>
      </c>
      <c r="D278536">
        <v>1.865</v>
      </c>
    </row>
    <row r="278537" spans="2:4" x14ac:dyDescent="0.3">
      <c r="B278537">
        <v>2001</v>
      </c>
      <c r="C278537">
        <v>17.771999999999998</v>
      </c>
      <c r="D278537">
        <v>4.7690000000000001</v>
      </c>
    </row>
    <row r="278538" spans="2:4" x14ac:dyDescent="0.3">
      <c r="B278538">
        <v>2002</v>
      </c>
      <c r="C278538">
        <v>18.747</v>
      </c>
      <c r="D278538">
        <v>5.4870000000000001</v>
      </c>
    </row>
    <row r="278539" spans="2:4" x14ac:dyDescent="0.3">
      <c r="B278539">
        <v>2003</v>
      </c>
      <c r="C278539">
        <v>20.852</v>
      </c>
      <c r="D278539">
        <v>11.228</v>
      </c>
    </row>
    <row r="278540" spans="2:4" x14ac:dyDescent="0.3">
      <c r="B278540">
        <v>2004</v>
      </c>
      <c r="C278540">
        <v>22.061</v>
      </c>
      <c r="D278540">
        <v>5.7960000000000003</v>
      </c>
    </row>
    <row r="278541" spans="2:4" x14ac:dyDescent="0.3">
      <c r="B278541">
        <v>2005</v>
      </c>
      <c r="C278541">
        <v>24.175999999999998</v>
      </c>
      <c r="D278541">
        <v>9.5879999999999992</v>
      </c>
    </row>
    <row r="278542" spans="2:4" x14ac:dyDescent="0.3">
      <c r="B278542">
        <v>2006</v>
      </c>
      <c r="C278542">
        <v>26.454000000000001</v>
      </c>
      <c r="D278542">
        <v>9.42</v>
      </c>
    </row>
    <row r="278543" spans="2:4" x14ac:dyDescent="0.3">
      <c r="B278543">
        <v>2007</v>
      </c>
      <c r="C278543">
        <v>29.780999999999999</v>
      </c>
      <c r="D278543">
        <v>12.579000000000001</v>
      </c>
    </row>
    <row r="278544" spans="2:4" x14ac:dyDescent="0.3">
      <c r="B278544">
        <v>2008</v>
      </c>
      <c r="C278544">
        <v>30.501999999999999</v>
      </c>
      <c r="D278544">
        <v>2.419</v>
      </c>
    </row>
    <row r="278545" spans="2:4" x14ac:dyDescent="0.3">
      <c r="B278545">
        <v>2009</v>
      </c>
      <c r="C278545">
        <v>29.388000000000002</v>
      </c>
      <c r="D278545">
        <v>-3.6509999999999998</v>
      </c>
    </row>
    <row r="278546" spans="2:4" x14ac:dyDescent="0.3">
      <c r="B278546">
        <v>2010</v>
      </c>
      <c r="C278546">
        <v>31.428000000000001</v>
      </c>
      <c r="D278546">
        <v>6.9420000000000002</v>
      </c>
    </row>
    <row r="278547" spans="2:4" x14ac:dyDescent="0.3">
      <c r="B278547">
        <v>2011</v>
      </c>
      <c r="C278547">
        <v>33.927</v>
      </c>
      <c r="D278547">
        <v>7.9489999999999998</v>
      </c>
    </row>
    <row r="278548" spans="2:4" x14ac:dyDescent="0.3">
      <c r="B278548">
        <v>2012</v>
      </c>
      <c r="C278548">
        <v>36.158999999999999</v>
      </c>
      <c r="D278548">
        <v>6.5789999999999997</v>
      </c>
    </row>
    <row r="278549" spans="2:4" x14ac:dyDescent="0.3">
      <c r="B278549">
        <v>2013</v>
      </c>
      <c r="C278549">
        <v>38.015000000000001</v>
      </c>
      <c r="D278549">
        <v>5.1340000000000003</v>
      </c>
    </row>
    <row r="278550" spans="2:4" x14ac:dyDescent="0.3">
      <c r="B278550">
        <v>2014</v>
      </c>
      <c r="C278550">
        <v>39.57</v>
      </c>
      <c r="D278550">
        <v>4.0910000000000002</v>
      </c>
    </row>
    <row r="278551" spans="2:4" x14ac:dyDescent="0.3">
      <c r="B278551">
        <v>2015</v>
      </c>
      <c r="C278551">
        <v>40.896000000000001</v>
      </c>
      <c r="D278551">
        <v>3.351</v>
      </c>
    </row>
    <row r="278552" spans="2:4" x14ac:dyDescent="0.3">
      <c r="B278552">
        <v>2016</v>
      </c>
      <c r="C278552">
        <v>42.307000000000002</v>
      </c>
      <c r="D278552">
        <v>3.45</v>
      </c>
    </row>
    <row r="278553" spans="2:4" x14ac:dyDescent="0.3">
      <c r="B278553">
        <v>2017</v>
      </c>
      <c r="C278553">
        <v>44.49</v>
      </c>
      <c r="D278553">
        <v>5.1609999999999996</v>
      </c>
    </row>
    <row r="278554" spans="2:4" x14ac:dyDescent="0.3">
      <c r="B278554">
        <v>2018</v>
      </c>
      <c r="C278554">
        <v>47.186999999999998</v>
      </c>
      <c r="D278554">
        <v>6.0620000000000003</v>
      </c>
    </row>
    <row r="278555" spans="2:4" x14ac:dyDescent="0.3">
      <c r="B278555">
        <v>2019</v>
      </c>
      <c r="C278555">
        <v>49.725999999999999</v>
      </c>
      <c r="D278555">
        <v>5.38</v>
      </c>
    </row>
    <row r="278556" spans="2:4" x14ac:dyDescent="0.3">
      <c r="B278556">
        <v>2020</v>
      </c>
      <c r="C278556">
        <v>46.597999999999999</v>
      </c>
      <c r="D278556">
        <v>-6.2910000000000004</v>
      </c>
    </row>
    <row r="278557" spans="2:4" x14ac:dyDescent="0.3">
      <c r="B278557">
        <v>2021</v>
      </c>
      <c r="C278557">
        <v>51.558</v>
      </c>
      <c r="D278557">
        <v>10.644</v>
      </c>
    </row>
    <row r="278558" spans="2:4" x14ac:dyDescent="0.3">
      <c r="B278558">
        <v>2022</v>
      </c>
      <c r="C278558">
        <v>57.207999999999998</v>
      </c>
      <c r="D278558">
        <v>10.96</v>
      </c>
    </row>
    <row r="278559" spans="2:4" x14ac:dyDescent="0.3">
      <c r="B278559">
        <v>2023</v>
      </c>
      <c r="C278559">
        <v>61.689</v>
      </c>
      <c r="D278559">
        <v>7.8319999999999999</v>
      </c>
    </row>
    <row r="278560" spans="2:4" x14ac:dyDescent="0.3">
      <c r="B278560">
        <v>2024</v>
      </c>
      <c r="C278560">
        <v>67.504999999999995</v>
      </c>
      <c r="D278560">
        <v>9.4290000000000003</v>
      </c>
    </row>
    <row r="278561" spans="2:4" x14ac:dyDescent="0.3">
      <c r="B278561">
        <v>2025</v>
      </c>
      <c r="C278561">
        <v>71.540000000000006</v>
      </c>
      <c r="D278561">
        <v>5.9770000000000003</v>
      </c>
    </row>
    <row r="278562" spans="2:4" x14ac:dyDescent="0.3">
      <c r="B278562">
        <v>2026</v>
      </c>
      <c r="C278562">
        <v>75.117000000000004</v>
      </c>
      <c r="D278562">
        <v>5</v>
      </c>
    </row>
    <row r="278563" spans="2:4" x14ac:dyDescent="0.3">
      <c r="B278563">
        <v>2027</v>
      </c>
      <c r="C278563">
        <v>78.873000000000005</v>
      </c>
      <c r="D278563">
        <v>5</v>
      </c>
    </row>
    <row r="278564" spans="2:4" x14ac:dyDescent="0.3">
      <c r="B278564" t="s">
        <v>45</v>
      </c>
      <c r="C278564">
        <v>2024</v>
      </c>
      <c r="D278564">
        <v>2024</v>
      </c>
    </row>
    <row r="294913" spans="2:4" x14ac:dyDescent="0.3">
      <c r="B294913" t="s">
        <v>31</v>
      </c>
      <c r="C294913">
        <v>915</v>
      </c>
      <c r="D294913">
        <v>915</v>
      </c>
    </row>
    <row r="294914" spans="2:4" x14ac:dyDescent="0.3">
      <c r="B294914" t="s">
        <v>32</v>
      </c>
      <c r="C294914" t="s">
        <v>33</v>
      </c>
      <c r="D294914" t="s">
        <v>34</v>
      </c>
    </row>
    <row r="294915" spans="2:4" x14ac:dyDescent="0.3">
      <c r="B294915" t="s">
        <v>35</v>
      </c>
      <c r="C294915" t="s">
        <v>30</v>
      </c>
      <c r="D294915" t="s">
        <v>30</v>
      </c>
    </row>
    <row r="294916" spans="2:4" x14ac:dyDescent="0.3">
      <c r="B294916" t="s">
        <v>36</v>
      </c>
      <c r="C294916" t="s">
        <v>37</v>
      </c>
      <c r="D294916" t="s">
        <v>37</v>
      </c>
    </row>
    <row r="294917" spans="2:4" x14ac:dyDescent="0.3">
      <c r="B294917" t="s">
        <v>38</v>
      </c>
      <c r="C294917" t="s">
        <v>39</v>
      </c>
      <c r="D294917" t="s">
        <v>40</v>
      </c>
    </row>
    <row r="294918" spans="2:4" x14ac:dyDescent="0.3">
      <c r="B294918" t="s">
        <v>23</v>
      </c>
      <c r="C294918" t="s">
        <v>41</v>
      </c>
      <c r="D294918" t="s">
        <v>38</v>
      </c>
    </row>
    <row r="294919" spans="2:4" x14ac:dyDescent="0.3">
      <c r="B294919" t="s">
        <v>42</v>
      </c>
      <c r="C294919" t="s">
        <v>43</v>
      </c>
      <c r="D294919" t="s">
        <v>44</v>
      </c>
    </row>
    <row r="294920" spans="2:4" x14ac:dyDescent="0.3">
      <c r="B294920">
        <v>2000</v>
      </c>
      <c r="C294920">
        <v>16.963000000000001</v>
      </c>
      <c r="D294920">
        <v>1.865</v>
      </c>
    </row>
    <row r="294921" spans="2:4" x14ac:dyDescent="0.3">
      <c r="B294921">
        <v>2001</v>
      </c>
      <c r="C294921">
        <v>17.771999999999998</v>
      </c>
      <c r="D294921">
        <v>4.7690000000000001</v>
      </c>
    </row>
    <row r="294922" spans="2:4" x14ac:dyDescent="0.3">
      <c r="B294922">
        <v>2002</v>
      </c>
      <c r="C294922">
        <v>18.747</v>
      </c>
      <c r="D294922">
        <v>5.4870000000000001</v>
      </c>
    </row>
    <row r="294923" spans="2:4" x14ac:dyDescent="0.3">
      <c r="B294923">
        <v>2003</v>
      </c>
      <c r="C294923">
        <v>20.852</v>
      </c>
      <c r="D294923">
        <v>11.228</v>
      </c>
    </row>
    <row r="294924" spans="2:4" x14ac:dyDescent="0.3">
      <c r="B294924">
        <v>2004</v>
      </c>
      <c r="C294924">
        <v>22.061</v>
      </c>
      <c r="D294924">
        <v>5.7960000000000003</v>
      </c>
    </row>
    <row r="294925" spans="2:4" x14ac:dyDescent="0.3">
      <c r="B294925">
        <v>2005</v>
      </c>
      <c r="C294925">
        <v>24.175999999999998</v>
      </c>
      <c r="D294925">
        <v>9.5879999999999992</v>
      </c>
    </row>
    <row r="294926" spans="2:4" x14ac:dyDescent="0.3">
      <c r="B294926">
        <v>2006</v>
      </c>
      <c r="C294926">
        <v>26.454000000000001</v>
      </c>
      <c r="D294926">
        <v>9.42</v>
      </c>
    </row>
    <row r="294927" spans="2:4" x14ac:dyDescent="0.3">
      <c r="B294927">
        <v>2007</v>
      </c>
      <c r="C294927">
        <v>29.780999999999999</v>
      </c>
      <c r="D294927">
        <v>12.579000000000001</v>
      </c>
    </row>
    <row r="294928" spans="2:4" x14ac:dyDescent="0.3">
      <c r="B294928">
        <v>2008</v>
      </c>
      <c r="C294928">
        <v>30.501999999999999</v>
      </c>
      <c r="D294928">
        <v>2.419</v>
      </c>
    </row>
    <row r="294929" spans="2:4" x14ac:dyDescent="0.3">
      <c r="B294929">
        <v>2009</v>
      </c>
      <c r="C294929">
        <v>29.388000000000002</v>
      </c>
      <c r="D294929">
        <v>-3.6509999999999998</v>
      </c>
    </row>
    <row r="294930" spans="2:4" x14ac:dyDescent="0.3">
      <c r="B294930">
        <v>2010</v>
      </c>
      <c r="C294930">
        <v>31.428000000000001</v>
      </c>
      <c r="D294930">
        <v>6.9420000000000002</v>
      </c>
    </row>
    <row r="294931" spans="2:4" x14ac:dyDescent="0.3">
      <c r="B294931">
        <v>2011</v>
      </c>
      <c r="C294931">
        <v>33.927</v>
      </c>
      <c r="D294931">
        <v>7.9489999999999998</v>
      </c>
    </row>
    <row r="294932" spans="2:4" x14ac:dyDescent="0.3">
      <c r="B294932">
        <v>2012</v>
      </c>
      <c r="C294932">
        <v>36.158999999999999</v>
      </c>
      <c r="D294932">
        <v>6.5789999999999997</v>
      </c>
    </row>
    <row r="294933" spans="2:4" x14ac:dyDescent="0.3">
      <c r="B294933">
        <v>2013</v>
      </c>
      <c r="C294933">
        <v>38.015000000000001</v>
      </c>
      <c r="D294933">
        <v>5.1340000000000003</v>
      </c>
    </row>
    <row r="294934" spans="2:4" x14ac:dyDescent="0.3">
      <c r="B294934">
        <v>2014</v>
      </c>
      <c r="C294934">
        <v>39.57</v>
      </c>
      <c r="D294934">
        <v>4.0910000000000002</v>
      </c>
    </row>
    <row r="294935" spans="2:4" x14ac:dyDescent="0.3">
      <c r="B294935">
        <v>2015</v>
      </c>
      <c r="C294935">
        <v>40.896000000000001</v>
      </c>
      <c r="D294935">
        <v>3.351</v>
      </c>
    </row>
    <row r="294936" spans="2:4" x14ac:dyDescent="0.3">
      <c r="B294936">
        <v>2016</v>
      </c>
      <c r="C294936">
        <v>42.307000000000002</v>
      </c>
      <c r="D294936">
        <v>3.45</v>
      </c>
    </row>
    <row r="294937" spans="2:4" x14ac:dyDescent="0.3">
      <c r="B294937">
        <v>2017</v>
      </c>
      <c r="C294937">
        <v>44.49</v>
      </c>
      <c r="D294937">
        <v>5.1609999999999996</v>
      </c>
    </row>
    <row r="294938" spans="2:4" x14ac:dyDescent="0.3">
      <c r="B294938">
        <v>2018</v>
      </c>
      <c r="C294938">
        <v>47.186999999999998</v>
      </c>
      <c r="D294938">
        <v>6.0620000000000003</v>
      </c>
    </row>
    <row r="294939" spans="2:4" x14ac:dyDescent="0.3">
      <c r="B294939">
        <v>2019</v>
      </c>
      <c r="C294939">
        <v>49.725999999999999</v>
      </c>
      <c r="D294939">
        <v>5.38</v>
      </c>
    </row>
    <row r="294940" spans="2:4" x14ac:dyDescent="0.3">
      <c r="B294940">
        <v>2020</v>
      </c>
      <c r="C294940">
        <v>46.597999999999999</v>
      </c>
      <c r="D294940">
        <v>-6.2910000000000004</v>
      </c>
    </row>
    <row r="294941" spans="2:4" x14ac:dyDescent="0.3">
      <c r="B294941">
        <v>2021</v>
      </c>
      <c r="C294941">
        <v>51.558</v>
      </c>
      <c r="D294941">
        <v>10.644</v>
      </c>
    </row>
    <row r="294942" spans="2:4" x14ac:dyDescent="0.3">
      <c r="B294942">
        <v>2022</v>
      </c>
      <c r="C294942">
        <v>57.207999999999998</v>
      </c>
      <c r="D294942">
        <v>10.96</v>
      </c>
    </row>
    <row r="294943" spans="2:4" x14ac:dyDescent="0.3">
      <c r="B294943">
        <v>2023</v>
      </c>
      <c r="C294943">
        <v>61.689</v>
      </c>
      <c r="D294943">
        <v>7.8319999999999999</v>
      </c>
    </row>
    <row r="294944" spans="2:4" x14ac:dyDescent="0.3">
      <c r="B294944">
        <v>2024</v>
      </c>
      <c r="C294944">
        <v>67.504999999999995</v>
      </c>
      <c r="D294944">
        <v>9.4290000000000003</v>
      </c>
    </row>
    <row r="294945" spans="2:4" x14ac:dyDescent="0.3">
      <c r="B294945">
        <v>2025</v>
      </c>
      <c r="C294945">
        <v>71.540000000000006</v>
      </c>
      <c r="D294945">
        <v>5.9770000000000003</v>
      </c>
    </row>
    <row r="294946" spans="2:4" x14ac:dyDescent="0.3">
      <c r="B294946">
        <v>2026</v>
      </c>
      <c r="C294946">
        <v>75.117000000000004</v>
      </c>
      <c r="D294946">
        <v>5</v>
      </c>
    </row>
    <row r="294947" spans="2:4" x14ac:dyDescent="0.3">
      <c r="B294947">
        <v>2027</v>
      </c>
      <c r="C294947">
        <v>78.873000000000005</v>
      </c>
      <c r="D294947">
        <v>5</v>
      </c>
    </row>
    <row r="294948" spans="2:4" x14ac:dyDescent="0.3">
      <c r="B294948" t="s">
        <v>45</v>
      </c>
      <c r="C294948">
        <v>2024</v>
      </c>
      <c r="D294948">
        <v>2024</v>
      </c>
    </row>
    <row r="311297" spans="2:4" x14ac:dyDescent="0.3">
      <c r="B311297" t="s">
        <v>31</v>
      </c>
      <c r="C311297">
        <v>915</v>
      </c>
      <c r="D311297">
        <v>915</v>
      </c>
    </row>
    <row r="311298" spans="2:4" x14ac:dyDescent="0.3">
      <c r="B311298" t="s">
        <v>32</v>
      </c>
      <c r="C311298" t="s">
        <v>33</v>
      </c>
      <c r="D311298" t="s">
        <v>34</v>
      </c>
    </row>
    <row r="311299" spans="2:4" x14ac:dyDescent="0.3">
      <c r="B311299" t="s">
        <v>35</v>
      </c>
      <c r="C311299" t="s">
        <v>30</v>
      </c>
      <c r="D311299" t="s">
        <v>30</v>
      </c>
    </row>
    <row r="311300" spans="2:4" x14ac:dyDescent="0.3">
      <c r="B311300" t="s">
        <v>36</v>
      </c>
      <c r="C311300" t="s">
        <v>37</v>
      </c>
      <c r="D311300" t="s">
        <v>37</v>
      </c>
    </row>
    <row r="311301" spans="2:4" x14ac:dyDescent="0.3">
      <c r="B311301" t="s">
        <v>38</v>
      </c>
      <c r="C311301" t="s">
        <v>39</v>
      </c>
      <c r="D311301" t="s">
        <v>40</v>
      </c>
    </row>
    <row r="311302" spans="2:4" x14ac:dyDescent="0.3">
      <c r="B311302" t="s">
        <v>23</v>
      </c>
      <c r="C311302" t="s">
        <v>41</v>
      </c>
      <c r="D311302" t="s">
        <v>38</v>
      </c>
    </row>
    <row r="311303" spans="2:4" x14ac:dyDescent="0.3">
      <c r="B311303" t="s">
        <v>42</v>
      </c>
      <c r="C311303" t="s">
        <v>43</v>
      </c>
      <c r="D311303" t="s">
        <v>44</v>
      </c>
    </row>
    <row r="311304" spans="2:4" x14ac:dyDescent="0.3">
      <c r="B311304">
        <v>2000</v>
      </c>
      <c r="C311304">
        <v>16.963000000000001</v>
      </c>
      <c r="D311304">
        <v>1.865</v>
      </c>
    </row>
    <row r="311305" spans="2:4" x14ac:dyDescent="0.3">
      <c r="B311305">
        <v>2001</v>
      </c>
      <c r="C311305">
        <v>17.771999999999998</v>
      </c>
      <c r="D311305">
        <v>4.7690000000000001</v>
      </c>
    </row>
    <row r="311306" spans="2:4" x14ac:dyDescent="0.3">
      <c r="B311306">
        <v>2002</v>
      </c>
      <c r="C311306">
        <v>18.747</v>
      </c>
      <c r="D311306">
        <v>5.4870000000000001</v>
      </c>
    </row>
    <row r="311307" spans="2:4" x14ac:dyDescent="0.3">
      <c r="B311307">
        <v>2003</v>
      </c>
      <c r="C311307">
        <v>20.852</v>
      </c>
      <c r="D311307">
        <v>11.228</v>
      </c>
    </row>
    <row r="311308" spans="2:4" x14ac:dyDescent="0.3">
      <c r="B311308">
        <v>2004</v>
      </c>
      <c r="C311308">
        <v>22.061</v>
      </c>
      <c r="D311308">
        <v>5.7960000000000003</v>
      </c>
    </row>
    <row r="311309" spans="2:4" x14ac:dyDescent="0.3">
      <c r="B311309">
        <v>2005</v>
      </c>
      <c r="C311309">
        <v>24.175999999999998</v>
      </c>
      <c r="D311309">
        <v>9.5879999999999992</v>
      </c>
    </row>
    <row r="311310" spans="2:4" x14ac:dyDescent="0.3">
      <c r="B311310">
        <v>2006</v>
      </c>
      <c r="C311310">
        <v>26.454000000000001</v>
      </c>
      <c r="D311310">
        <v>9.42</v>
      </c>
    </row>
    <row r="311311" spans="2:4" x14ac:dyDescent="0.3">
      <c r="B311311">
        <v>2007</v>
      </c>
      <c r="C311311">
        <v>29.780999999999999</v>
      </c>
      <c r="D311311">
        <v>12.579000000000001</v>
      </c>
    </row>
    <row r="311312" spans="2:4" x14ac:dyDescent="0.3">
      <c r="B311312">
        <v>2008</v>
      </c>
      <c r="C311312">
        <v>30.501999999999999</v>
      </c>
      <c r="D311312">
        <v>2.419</v>
      </c>
    </row>
    <row r="311313" spans="2:4" x14ac:dyDescent="0.3">
      <c r="B311313">
        <v>2009</v>
      </c>
      <c r="C311313">
        <v>29.388000000000002</v>
      </c>
      <c r="D311313">
        <v>-3.6509999999999998</v>
      </c>
    </row>
    <row r="311314" spans="2:4" x14ac:dyDescent="0.3">
      <c r="B311314">
        <v>2010</v>
      </c>
      <c r="C311314">
        <v>31.428000000000001</v>
      </c>
      <c r="D311314">
        <v>6.9420000000000002</v>
      </c>
    </row>
    <row r="311315" spans="2:4" x14ac:dyDescent="0.3">
      <c r="B311315">
        <v>2011</v>
      </c>
      <c r="C311315">
        <v>33.927</v>
      </c>
      <c r="D311315">
        <v>7.9489999999999998</v>
      </c>
    </row>
    <row r="311316" spans="2:4" x14ac:dyDescent="0.3">
      <c r="B311316">
        <v>2012</v>
      </c>
      <c r="C311316">
        <v>36.158999999999999</v>
      </c>
      <c r="D311316">
        <v>6.5789999999999997</v>
      </c>
    </row>
    <row r="311317" spans="2:4" x14ac:dyDescent="0.3">
      <c r="B311317">
        <v>2013</v>
      </c>
      <c r="C311317">
        <v>38.015000000000001</v>
      </c>
      <c r="D311317">
        <v>5.1340000000000003</v>
      </c>
    </row>
    <row r="311318" spans="2:4" x14ac:dyDescent="0.3">
      <c r="B311318">
        <v>2014</v>
      </c>
      <c r="C311318">
        <v>39.57</v>
      </c>
      <c r="D311318">
        <v>4.0910000000000002</v>
      </c>
    </row>
    <row r="311319" spans="2:4" x14ac:dyDescent="0.3">
      <c r="B311319">
        <v>2015</v>
      </c>
      <c r="C311319">
        <v>40.896000000000001</v>
      </c>
      <c r="D311319">
        <v>3.351</v>
      </c>
    </row>
    <row r="311320" spans="2:4" x14ac:dyDescent="0.3">
      <c r="B311320">
        <v>2016</v>
      </c>
      <c r="C311320">
        <v>42.307000000000002</v>
      </c>
      <c r="D311320">
        <v>3.45</v>
      </c>
    </row>
    <row r="311321" spans="2:4" x14ac:dyDescent="0.3">
      <c r="B311321">
        <v>2017</v>
      </c>
      <c r="C311321">
        <v>44.49</v>
      </c>
      <c r="D311321">
        <v>5.1609999999999996</v>
      </c>
    </row>
    <row r="311322" spans="2:4" x14ac:dyDescent="0.3">
      <c r="B311322">
        <v>2018</v>
      </c>
      <c r="C311322">
        <v>47.186999999999998</v>
      </c>
      <c r="D311322">
        <v>6.0620000000000003</v>
      </c>
    </row>
    <row r="311323" spans="2:4" x14ac:dyDescent="0.3">
      <c r="B311323">
        <v>2019</v>
      </c>
      <c r="C311323">
        <v>49.725999999999999</v>
      </c>
      <c r="D311323">
        <v>5.38</v>
      </c>
    </row>
    <row r="311324" spans="2:4" x14ac:dyDescent="0.3">
      <c r="B311324">
        <v>2020</v>
      </c>
      <c r="C311324">
        <v>46.597999999999999</v>
      </c>
      <c r="D311324">
        <v>-6.2910000000000004</v>
      </c>
    </row>
    <row r="311325" spans="2:4" x14ac:dyDescent="0.3">
      <c r="B311325">
        <v>2021</v>
      </c>
      <c r="C311325">
        <v>51.558</v>
      </c>
      <c r="D311325">
        <v>10.644</v>
      </c>
    </row>
    <row r="311326" spans="2:4" x14ac:dyDescent="0.3">
      <c r="B311326">
        <v>2022</v>
      </c>
      <c r="C311326">
        <v>57.207999999999998</v>
      </c>
      <c r="D311326">
        <v>10.96</v>
      </c>
    </row>
    <row r="311327" spans="2:4" x14ac:dyDescent="0.3">
      <c r="B311327">
        <v>2023</v>
      </c>
      <c r="C311327">
        <v>61.689</v>
      </c>
      <c r="D311327">
        <v>7.8319999999999999</v>
      </c>
    </row>
    <row r="311328" spans="2:4" x14ac:dyDescent="0.3">
      <c r="B311328">
        <v>2024</v>
      </c>
      <c r="C311328">
        <v>67.504999999999995</v>
      </c>
      <c r="D311328">
        <v>9.4290000000000003</v>
      </c>
    </row>
    <row r="311329" spans="2:4" x14ac:dyDescent="0.3">
      <c r="B311329">
        <v>2025</v>
      </c>
      <c r="C311329">
        <v>71.540000000000006</v>
      </c>
      <c r="D311329">
        <v>5.9770000000000003</v>
      </c>
    </row>
    <row r="311330" spans="2:4" x14ac:dyDescent="0.3">
      <c r="B311330">
        <v>2026</v>
      </c>
      <c r="C311330">
        <v>75.117000000000004</v>
      </c>
      <c r="D311330">
        <v>5</v>
      </c>
    </row>
    <row r="311331" spans="2:4" x14ac:dyDescent="0.3">
      <c r="B311331">
        <v>2027</v>
      </c>
      <c r="C311331">
        <v>78.873000000000005</v>
      </c>
      <c r="D311331">
        <v>5</v>
      </c>
    </row>
    <row r="311332" spans="2:4" x14ac:dyDescent="0.3">
      <c r="B311332" t="s">
        <v>45</v>
      </c>
      <c r="C311332">
        <v>2024</v>
      </c>
      <c r="D311332">
        <v>2024</v>
      </c>
    </row>
    <row r="327681" spans="2:4" x14ac:dyDescent="0.3">
      <c r="B327681" t="s">
        <v>31</v>
      </c>
      <c r="C327681">
        <v>915</v>
      </c>
      <c r="D327681">
        <v>915</v>
      </c>
    </row>
    <row r="327682" spans="2:4" x14ac:dyDescent="0.3">
      <c r="B327682" t="s">
        <v>32</v>
      </c>
      <c r="C327682" t="s">
        <v>33</v>
      </c>
      <c r="D327682" t="s">
        <v>34</v>
      </c>
    </row>
    <row r="327683" spans="2:4" x14ac:dyDescent="0.3">
      <c r="B327683" t="s">
        <v>35</v>
      </c>
      <c r="C327683" t="s">
        <v>30</v>
      </c>
      <c r="D327683" t="s">
        <v>30</v>
      </c>
    </row>
    <row r="327684" spans="2:4" x14ac:dyDescent="0.3">
      <c r="B327684" t="s">
        <v>36</v>
      </c>
      <c r="C327684" t="s">
        <v>37</v>
      </c>
      <c r="D327684" t="s">
        <v>37</v>
      </c>
    </row>
    <row r="327685" spans="2:4" x14ac:dyDescent="0.3">
      <c r="B327685" t="s">
        <v>38</v>
      </c>
      <c r="C327685" t="s">
        <v>39</v>
      </c>
      <c r="D327685" t="s">
        <v>40</v>
      </c>
    </row>
    <row r="327686" spans="2:4" x14ac:dyDescent="0.3">
      <c r="B327686" t="s">
        <v>23</v>
      </c>
      <c r="C327686" t="s">
        <v>41</v>
      </c>
      <c r="D327686" t="s">
        <v>38</v>
      </c>
    </row>
    <row r="327687" spans="2:4" x14ac:dyDescent="0.3">
      <c r="B327687" t="s">
        <v>42</v>
      </c>
      <c r="C327687" t="s">
        <v>43</v>
      </c>
      <c r="D327687" t="s">
        <v>44</v>
      </c>
    </row>
    <row r="327688" spans="2:4" x14ac:dyDescent="0.3">
      <c r="B327688">
        <v>2000</v>
      </c>
      <c r="C327688">
        <v>16.963000000000001</v>
      </c>
      <c r="D327688">
        <v>1.865</v>
      </c>
    </row>
    <row r="327689" spans="2:4" x14ac:dyDescent="0.3">
      <c r="B327689">
        <v>2001</v>
      </c>
      <c r="C327689">
        <v>17.771999999999998</v>
      </c>
      <c r="D327689">
        <v>4.7690000000000001</v>
      </c>
    </row>
    <row r="327690" spans="2:4" x14ac:dyDescent="0.3">
      <c r="B327690">
        <v>2002</v>
      </c>
      <c r="C327690">
        <v>18.747</v>
      </c>
      <c r="D327690">
        <v>5.4870000000000001</v>
      </c>
    </row>
    <row r="327691" spans="2:4" x14ac:dyDescent="0.3">
      <c r="B327691">
        <v>2003</v>
      </c>
      <c r="C327691">
        <v>20.852</v>
      </c>
      <c r="D327691">
        <v>11.228</v>
      </c>
    </row>
    <row r="327692" spans="2:4" x14ac:dyDescent="0.3">
      <c r="B327692">
        <v>2004</v>
      </c>
      <c r="C327692">
        <v>22.061</v>
      </c>
      <c r="D327692">
        <v>5.7960000000000003</v>
      </c>
    </row>
    <row r="327693" spans="2:4" x14ac:dyDescent="0.3">
      <c r="B327693">
        <v>2005</v>
      </c>
      <c r="C327693">
        <v>24.175999999999998</v>
      </c>
      <c r="D327693">
        <v>9.5879999999999992</v>
      </c>
    </row>
    <row r="327694" spans="2:4" x14ac:dyDescent="0.3">
      <c r="B327694">
        <v>2006</v>
      </c>
      <c r="C327694">
        <v>26.454000000000001</v>
      </c>
      <c r="D327694">
        <v>9.42</v>
      </c>
    </row>
    <row r="327695" spans="2:4" x14ac:dyDescent="0.3">
      <c r="B327695">
        <v>2007</v>
      </c>
      <c r="C327695">
        <v>29.780999999999999</v>
      </c>
      <c r="D327695">
        <v>12.579000000000001</v>
      </c>
    </row>
    <row r="327696" spans="2:4" x14ac:dyDescent="0.3">
      <c r="B327696">
        <v>2008</v>
      </c>
      <c r="C327696">
        <v>30.501999999999999</v>
      </c>
      <c r="D327696">
        <v>2.419</v>
      </c>
    </row>
    <row r="327697" spans="2:4" x14ac:dyDescent="0.3">
      <c r="B327697">
        <v>2009</v>
      </c>
      <c r="C327697">
        <v>29.388000000000002</v>
      </c>
      <c r="D327697">
        <v>-3.6509999999999998</v>
      </c>
    </row>
    <row r="327698" spans="2:4" x14ac:dyDescent="0.3">
      <c r="B327698">
        <v>2010</v>
      </c>
      <c r="C327698">
        <v>31.428000000000001</v>
      </c>
      <c r="D327698">
        <v>6.9420000000000002</v>
      </c>
    </row>
    <row r="327699" spans="2:4" x14ac:dyDescent="0.3">
      <c r="B327699">
        <v>2011</v>
      </c>
      <c r="C327699">
        <v>33.927</v>
      </c>
      <c r="D327699">
        <v>7.9489999999999998</v>
      </c>
    </row>
    <row r="327700" spans="2:4" x14ac:dyDescent="0.3">
      <c r="B327700">
        <v>2012</v>
      </c>
      <c r="C327700">
        <v>36.158999999999999</v>
      </c>
      <c r="D327700">
        <v>6.5789999999999997</v>
      </c>
    </row>
    <row r="327701" spans="2:4" x14ac:dyDescent="0.3">
      <c r="B327701">
        <v>2013</v>
      </c>
      <c r="C327701">
        <v>38.015000000000001</v>
      </c>
      <c r="D327701">
        <v>5.1340000000000003</v>
      </c>
    </row>
    <row r="327702" spans="2:4" x14ac:dyDescent="0.3">
      <c r="B327702">
        <v>2014</v>
      </c>
      <c r="C327702">
        <v>39.57</v>
      </c>
      <c r="D327702">
        <v>4.0910000000000002</v>
      </c>
    </row>
    <row r="327703" spans="2:4" x14ac:dyDescent="0.3">
      <c r="B327703">
        <v>2015</v>
      </c>
      <c r="C327703">
        <v>40.896000000000001</v>
      </c>
      <c r="D327703">
        <v>3.351</v>
      </c>
    </row>
    <row r="327704" spans="2:4" x14ac:dyDescent="0.3">
      <c r="B327704">
        <v>2016</v>
      </c>
      <c r="C327704">
        <v>42.307000000000002</v>
      </c>
      <c r="D327704">
        <v>3.45</v>
      </c>
    </row>
    <row r="327705" spans="2:4" x14ac:dyDescent="0.3">
      <c r="B327705">
        <v>2017</v>
      </c>
      <c r="C327705">
        <v>44.49</v>
      </c>
      <c r="D327705">
        <v>5.1609999999999996</v>
      </c>
    </row>
    <row r="327706" spans="2:4" x14ac:dyDescent="0.3">
      <c r="B327706">
        <v>2018</v>
      </c>
      <c r="C327706">
        <v>47.186999999999998</v>
      </c>
      <c r="D327706">
        <v>6.0620000000000003</v>
      </c>
    </row>
    <row r="327707" spans="2:4" x14ac:dyDescent="0.3">
      <c r="B327707">
        <v>2019</v>
      </c>
      <c r="C327707">
        <v>49.725999999999999</v>
      </c>
      <c r="D327707">
        <v>5.38</v>
      </c>
    </row>
    <row r="327708" spans="2:4" x14ac:dyDescent="0.3">
      <c r="B327708">
        <v>2020</v>
      </c>
      <c r="C327708">
        <v>46.597999999999999</v>
      </c>
      <c r="D327708">
        <v>-6.2910000000000004</v>
      </c>
    </row>
    <row r="327709" spans="2:4" x14ac:dyDescent="0.3">
      <c r="B327709">
        <v>2021</v>
      </c>
      <c r="C327709">
        <v>51.558</v>
      </c>
      <c r="D327709">
        <v>10.644</v>
      </c>
    </row>
    <row r="327710" spans="2:4" x14ac:dyDescent="0.3">
      <c r="B327710">
        <v>2022</v>
      </c>
      <c r="C327710">
        <v>57.207999999999998</v>
      </c>
      <c r="D327710">
        <v>10.96</v>
      </c>
    </row>
    <row r="327711" spans="2:4" x14ac:dyDescent="0.3">
      <c r="B327711">
        <v>2023</v>
      </c>
      <c r="C327711">
        <v>61.689</v>
      </c>
      <c r="D327711">
        <v>7.8319999999999999</v>
      </c>
    </row>
    <row r="327712" spans="2:4" x14ac:dyDescent="0.3">
      <c r="B327712">
        <v>2024</v>
      </c>
      <c r="C327712">
        <v>67.504999999999995</v>
      </c>
      <c r="D327712">
        <v>9.4290000000000003</v>
      </c>
    </row>
    <row r="327713" spans="2:4" x14ac:dyDescent="0.3">
      <c r="B327713">
        <v>2025</v>
      </c>
      <c r="C327713">
        <v>71.540000000000006</v>
      </c>
      <c r="D327713">
        <v>5.9770000000000003</v>
      </c>
    </row>
    <row r="327714" spans="2:4" x14ac:dyDescent="0.3">
      <c r="B327714">
        <v>2026</v>
      </c>
      <c r="C327714">
        <v>75.117000000000004</v>
      </c>
      <c r="D327714">
        <v>5</v>
      </c>
    </row>
    <row r="327715" spans="2:4" x14ac:dyDescent="0.3">
      <c r="B327715">
        <v>2027</v>
      </c>
      <c r="C327715">
        <v>78.873000000000005</v>
      </c>
      <c r="D327715">
        <v>5</v>
      </c>
    </row>
    <row r="327716" spans="2:4" x14ac:dyDescent="0.3">
      <c r="B327716" t="s">
        <v>45</v>
      </c>
      <c r="C327716">
        <v>2024</v>
      </c>
      <c r="D327716">
        <v>2024</v>
      </c>
    </row>
    <row r="344065" spans="2:4" x14ac:dyDescent="0.3">
      <c r="B344065" t="s">
        <v>31</v>
      </c>
      <c r="C344065">
        <v>915</v>
      </c>
      <c r="D344065">
        <v>915</v>
      </c>
    </row>
    <row r="344066" spans="2:4" x14ac:dyDescent="0.3">
      <c r="B344066" t="s">
        <v>32</v>
      </c>
      <c r="C344066" t="s">
        <v>33</v>
      </c>
      <c r="D344066" t="s">
        <v>34</v>
      </c>
    </row>
    <row r="344067" spans="2:4" x14ac:dyDescent="0.3">
      <c r="B344067" t="s">
        <v>35</v>
      </c>
      <c r="C344067" t="s">
        <v>30</v>
      </c>
      <c r="D344067" t="s">
        <v>30</v>
      </c>
    </row>
    <row r="344068" spans="2:4" x14ac:dyDescent="0.3">
      <c r="B344068" t="s">
        <v>36</v>
      </c>
      <c r="C344068" t="s">
        <v>37</v>
      </c>
      <c r="D344068" t="s">
        <v>37</v>
      </c>
    </row>
    <row r="344069" spans="2:4" x14ac:dyDescent="0.3">
      <c r="B344069" t="s">
        <v>38</v>
      </c>
      <c r="C344069" t="s">
        <v>39</v>
      </c>
      <c r="D344069" t="s">
        <v>40</v>
      </c>
    </row>
    <row r="344070" spans="2:4" x14ac:dyDescent="0.3">
      <c r="B344070" t="s">
        <v>23</v>
      </c>
      <c r="C344070" t="s">
        <v>41</v>
      </c>
      <c r="D344070" t="s">
        <v>38</v>
      </c>
    </row>
    <row r="344071" spans="2:4" x14ac:dyDescent="0.3">
      <c r="B344071" t="s">
        <v>42</v>
      </c>
      <c r="C344071" t="s">
        <v>43</v>
      </c>
      <c r="D344071" t="s">
        <v>44</v>
      </c>
    </row>
    <row r="344072" spans="2:4" x14ac:dyDescent="0.3">
      <c r="B344072">
        <v>2000</v>
      </c>
      <c r="C344072">
        <v>16.963000000000001</v>
      </c>
      <c r="D344072">
        <v>1.865</v>
      </c>
    </row>
    <row r="344073" spans="2:4" x14ac:dyDescent="0.3">
      <c r="B344073">
        <v>2001</v>
      </c>
      <c r="C344073">
        <v>17.771999999999998</v>
      </c>
      <c r="D344073">
        <v>4.7690000000000001</v>
      </c>
    </row>
    <row r="344074" spans="2:4" x14ac:dyDescent="0.3">
      <c r="B344074">
        <v>2002</v>
      </c>
      <c r="C344074">
        <v>18.747</v>
      </c>
      <c r="D344074">
        <v>5.4870000000000001</v>
      </c>
    </row>
    <row r="344075" spans="2:4" x14ac:dyDescent="0.3">
      <c r="B344075">
        <v>2003</v>
      </c>
      <c r="C344075">
        <v>20.852</v>
      </c>
      <c r="D344075">
        <v>11.228</v>
      </c>
    </row>
    <row r="344076" spans="2:4" x14ac:dyDescent="0.3">
      <c r="B344076">
        <v>2004</v>
      </c>
      <c r="C344076">
        <v>22.061</v>
      </c>
      <c r="D344076">
        <v>5.7960000000000003</v>
      </c>
    </row>
    <row r="344077" spans="2:4" x14ac:dyDescent="0.3">
      <c r="B344077">
        <v>2005</v>
      </c>
      <c r="C344077">
        <v>24.175999999999998</v>
      </c>
      <c r="D344077">
        <v>9.5879999999999992</v>
      </c>
    </row>
    <row r="344078" spans="2:4" x14ac:dyDescent="0.3">
      <c r="B344078">
        <v>2006</v>
      </c>
      <c r="C344078">
        <v>26.454000000000001</v>
      </c>
      <c r="D344078">
        <v>9.42</v>
      </c>
    </row>
    <row r="344079" spans="2:4" x14ac:dyDescent="0.3">
      <c r="B344079">
        <v>2007</v>
      </c>
      <c r="C344079">
        <v>29.780999999999999</v>
      </c>
      <c r="D344079">
        <v>12.579000000000001</v>
      </c>
    </row>
    <row r="344080" spans="2:4" x14ac:dyDescent="0.3">
      <c r="B344080">
        <v>2008</v>
      </c>
      <c r="C344080">
        <v>30.501999999999999</v>
      </c>
      <c r="D344080">
        <v>2.419</v>
      </c>
    </row>
    <row r="344081" spans="2:4" x14ac:dyDescent="0.3">
      <c r="B344081">
        <v>2009</v>
      </c>
      <c r="C344081">
        <v>29.388000000000002</v>
      </c>
      <c r="D344081">
        <v>-3.6509999999999998</v>
      </c>
    </row>
    <row r="344082" spans="2:4" x14ac:dyDescent="0.3">
      <c r="B344082">
        <v>2010</v>
      </c>
      <c r="C344082">
        <v>31.428000000000001</v>
      </c>
      <c r="D344082">
        <v>6.9420000000000002</v>
      </c>
    </row>
    <row r="344083" spans="2:4" x14ac:dyDescent="0.3">
      <c r="B344083">
        <v>2011</v>
      </c>
      <c r="C344083">
        <v>33.927</v>
      </c>
      <c r="D344083">
        <v>7.9489999999999998</v>
      </c>
    </row>
    <row r="344084" spans="2:4" x14ac:dyDescent="0.3">
      <c r="B344084">
        <v>2012</v>
      </c>
      <c r="C344084">
        <v>36.158999999999999</v>
      </c>
      <c r="D344084">
        <v>6.5789999999999997</v>
      </c>
    </row>
    <row r="344085" spans="2:4" x14ac:dyDescent="0.3">
      <c r="B344085">
        <v>2013</v>
      </c>
      <c r="C344085">
        <v>38.015000000000001</v>
      </c>
      <c r="D344085">
        <v>5.1340000000000003</v>
      </c>
    </row>
    <row r="344086" spans="2:4" x14ac:dyDescent="0.3">
      <c r="B344086">
        <v>2014</v>
      </c>
      <c r="C344086">
        <v>39.57</v>
      </c>
      <c r="D344086">
        <v>4.0910000000000002</v>
      </c>
    </row>
    <row r="344087" spans="2:4" x14ac:dyDescent="0.3">
      <c r="B344087">
        <v>2015</v>
      </c>
      <c r="C344087">
        <v>40.896000000000001</v>
      </c>
      <c r="D344087">
        <v>3.351</v>
      </c>
    </row>
    <row r="344088" spans="2:4" x14ac:dyDescent="0.3">
      <c r="B344088">
        <v>2016</v>
      </c>
      <c r="C344088">
        <v>42.307000000000002</v>
      </c>
      <c r="D344088">
        <v>3.45</v>
      </c>
    </row>
    <row r="344089" spans="2:4" x14ac:dyDescent="0.3">
      <c r="B344089">
        <v>2017</v>
      </c>
      <c r="C344089">
        <v>44.49</v>
      </c>
      <c r="D344089">
        <v>5.1609999999999996</v>
      </c>
    </row>
    <row r="344090" spans="2:4" x14ac:dyDescent="0.3">
      <c r="B344090">
        <v>2018</v>
      </c>
      <c r="C344090">
        <v>47.186999999999998</v>
      </c>
      <c r="D344090">
        <v>6.0620000000000003</v>
      </c>
    </row>
    <row r="344091" spans="2:4" x14ac:dyDescent="0.3">
      <c r="B344091">
        <v>2019</v>
      </c>
      <c r="C344091">
        <v>49.725999999999999</v>
      </c>
      <c r="D344091">
        <v>5.38</v>
      </c>
    </row>
    <row r="344092" spans="2:4" x14ac:dyDescent="0.3">
      <c r="B344092">
        <v>2020</v>
      </c>
      <c r="C344092">
        <v>46.597999999999999</v>
      </c>
      <c r="D344092">
        <v>-6.2910000000000004</v>
      </c>
    </row>
    <row r="344093" spans="2:4" x14ac:dyDescent="0.3">
      <c r="B344093">
        <v>2021</v>
      </c>
      <c r="C344093">
        <v>51.558</v>
      </c>
      <c r="D344093">
        <v>10.644</v>
      </c>
    </row>
    <row r="344094" spans="2:4" x14ac:dyDescent="0.3">
      <c r="B344094">
        <v>2022</v>
      </c>
      <c r="C344094">
        <v>57.207999999999998</v>
      </c>
      <c r="D344094">
        <v>10.96</v>
      </c>
    </row>
    <row r="344095" spans="2:4" x14ac:dyDescent="0.3">
      <c r="B344095">
        <v>2023</v>
      </c>
      <c r="C344095">
        <v>61.689</v>
      </c>
      <c r="D344095">
        <v>7.8319999999999999</v>
      </c>
    </row>
    <row r="344096" spans="2:4" x14ac:dyDescent="0.3">
      <c r="B344096">
        <v>2024</v>
      </c>
      <c r="C344096">
        <v>67.504999999999995</v>
      </c>
      <c r="D344096">
        <v>9.4290000000000003</v>
      </c>
    </row>
    <row r="344097" spans="2:4" x14ac:dyDescent="0.3">
      <c r="B344097">
        <v>2025</v>
      </c>
      <c r="C344097">
        <v>71.540000000000006</v>
      </c>
      <c r="D344097">
        <v>5.9770000000000003</v>
      </c>
    </row>
    <row r="344098" spans="2:4" x14ac:dyDescent="0.3">
      <c r="B344098">
        <v>2026</v>
      </c>
      <c r="C344098">
        <v>75.117000000000004</v>
      </c>
      <c r="D344098">
        <v>5</v>
      </c>
    </row>
    <row r="344099" spans="2:4" x14ac:dyDescent="0.3">
      <c r="B344099">
        <v>2027</v>
      </c>
      <c r="C344099">
        <v>78.873000000000005</v>
      </c>
      <c r="D344099">
        <v>5</v>
      </c>
    </row>
    <row r="344100" spans="2:4" x14ac:dyDescent="0.3">
      <c r="B344100" t="s">
        <v>45</v>
      </c>
      <c r="C344100">
        <v>2024</v>
      </c>
      <c r="D344100">
        <v>2024</v>
      </c>
    </row>
    <row r="360449" spans="2:4" x14ac:dyDescent="0.3">
      <c r="B360449" t="s">
        <v>31</v>
      </c>
      <c r="C360449">
        <v>915</v>
      </c>
      <c r="D360449">
        <v>915</v>
      </c>
    </row>
    <row r="360450" spans="2:4" x14ac:dyDescent="0.3">
      <c r="B360450" t="s">
        <v>32</v>
      </c>
      <c r="C360450" t="s">
        <v>33</v>
      </c>
      <c r="D360450" t="s">
        <v>34</v>
      </c>
    </row>
    <row r="360451" spans="2:4" x14ac:dyDescent="0.3">
      <c r="B360451" t="s">
        <v>35</v>
      </c>
      <c r="C360451" t="s">
        <v>30</v>
      </c>
      <c r="D360451" t="s">
        <v>30</v>
      </c>
    </row>
    <row r="360452" spans="2:4" x14ac:dyDescent="0.3">
      <c r="B360452" t="s">
        <v>36</v>
      </c>
      <c r="C360452" t="s">
        <v>37</v>
      </c>
      <c r="D360452" t="s">
        <v>37</v>
      </c>
    </row>
    <row r="360453" spans="2:4" x14ac:dyDescent="0.3">
      <c r="B360453" t="s">
        <v>38</v>
      </c>
      <c r="C360453" t="s">
        <v>39</v>
      </c>
      <c r="D360453" t="s">
        <v>40</v>
      </c>
    </row>
    <row r="360454" spans="2:4" x14ac:dyDescent="0.3">
      <c r="B360454" t="s">
        <v>23</v>
      </c>
      <c r="C360454" t="s">
        <v>41</v>
      </c>
      <c r="D360454" t="s">
        <v>38</v>
      </c>
    </row>
    <row r="360455" spans="2:4" x14ac:dyDescent="0.3">
      <c r="B360455" t="s">
        <v>42</v>
      </c>
      <c r="C360455" t="s">
        <v>43</v>
      </c>
      <c r="D360455" t="s">
        <v>44</v>
      </c>
    </row>
    <row r="360456" spans="2:4" x14ac:dyDescent="0.3">
      <c r="B360456">
        <v>2000</v>
      </c>
      <c r="C360456">
        <v>16.963000000000001</v>
      </c>
      <c r="D360456">
        <v>1.865</v>
      </c>
    </row>
    <row r="360457" spans="2:4" x14ac:dyDescent="0.3">
      <c r="B360457">
        <v>2001</v>
      </c>
      <c r="C360457">
        <v>17.771999999999998</v>
      </c>
      <c r="D360457">
        <v>4.7690000000000001</v>
      </c>
    </row>
    <row r="360458" spans="2:4" x14ac:dyDescent="0.3">
      <c r="B360458">
        <v>2002</v>
      </c>
      <c r="C360458">
        <v>18.747</v>
      </c>
      <c r="D360458">
        <v>5.4870000000000001</v>
      </c>
    </row>
    <row r="360459" spans="2:4" x14ac:dyDescent="0.3">
      <c r="B360459">
        <v>2003</v>
      </c>
      <c r="C360459">
        <v>20.852</v>
      </c>
      <c r="D360459">
        <v>11.228</v>
      </c>
    </row>
    <row r="360460" spans="2:4" x14ac:dyDescent="0.3">
      <c r="B360460">
        <v>2004</v>
      </c>
      <c r="C360460">
        <v>22.061</v>
      </c>
      <c r="D360460">
        <v>5.7960000000000003</v>
      </c>
    </row>
    <row r="360461" spans="2:4" x14ac:dyDescent="0.3">
      <c r="B360461">
        <v>2005</v>
      </c>
      <c r="C360461">
        <v>24.175999999999998</v>
      </c>
      <c r="D360461">
        <v>9.5879999999999992</v>
      </c>
    </row>
    <row r="360462" spans="2:4" x14ac:dyDescent="0.3">
      <c r="B360462">
        <v>2006</v>
      </c>
      <c r="C360462">
        <v>26.454000000000001</v>
      </c>
      <c r="D360462">
        <v>9.42</v>
      </c>
    </row>
    <row r="360463" spans="2:4" x14ac:dyDescent="0.3">
      <c r="B360463">
        <v>2007</v>
      </c>
      <c r="C360463">
        <v>29.780999999999999</v>
      </c>
      <c r="D360463">
        <v>12.579000000000001</v>
      </c>
    </row>
    <row r="360464" spans="2:4" x14ac:dyDescent="0.3">
      <c r="B360464">
        <v>2008</v>
      </c>
      <c r="C360464">
        <v>30.501999999999999</v>
      </c>
      <c r="D360464">
        <v>2.419</v>
      </c>
    </row>
    <row r="360465" spans="2:4" x14ac:dyDescent="0.3">
      <c r="B360465">
        <v>2009</v>
      </c>
      <c r="C360465">
        <v>29.388000000000002</v>
      </c>
      <c r="D360465">
        <v>-3.6509999999999998</v>
      </c>
    </row>
    <row r="360466" spans="2:4" x14ac:dyDescent="0.3">
      <c r="B360466">
        <v>2010</v>
      </c>
      <c r="C360466">
        <v>31.428000000000001</v>
      </c>
      <c r="D360466">
        <v>6.9420000000000002</v>
      </c>
    </row>
    <row r="360467" spans="2:4" x14ac:dyDescent="0.3">
      <c r="B360467">
        <v>2011</v>
      </c>
      <c r="C360467">
        <v>33.927</v>
      </c>
      <c r="D360467">
        <v>7.9489999999999998</v>
      </c>
    </row>
    <row r="360468" spans="2:4" x14ac:dyDescent="0.3">
      <c r="B360468">
        <v>2012</v>
      </c>
      <c r="C360468">
        <v>36.158999999999999</v>
      </c>
      <c r="D360468">
        <v>6.5789999999999997</v>
      </c>
    </row>
    <row r="360469" spans="2:4" x14ac:dyDescent="0.3">
      <c r="B360469">
        <v>2013</v>
      </c>
      <c r="C360469">
        <v>38.015000000000001</v>
      </c>
      <c r="D360469">
        <v>5.1340000000000003</v>
      </c>
    </row>
    <row r="360470" spans="2:4" x14ac:dyDescent="0.3">
      <c r="B360470">
        <v>2014</v>
      </c>
      <c r="C360470">
        <v>39.57</v>
      </c>
      <c r="D360470">
        <v>4.0910000000000002</v>
      </c>
    </row>
    <row r="360471" spans="2:4" x14ac:dyDescent="0.3">
      <c r="B360471">
        <v>2015</v>
      </c>
      <c r="C360471">
        <v>40.896000000000001</v>
      </c>
      <c r="D360471">
        <v>3.351</v>
      </c>
    </row>
    <row r="360472" spans="2:4" x14ac:dyDescent="0.3">
      <c r="B360472">
        <v>2016</v>
      </c>
      <c r="C360472">
        <v>42.307000000000002</v>
      </c>
      <c r="D360472">
        <v>3.45</v>
      </c>
    </row>
    <row r="360473" spans="2:4" x14ac:dyDescent="0.3">
      <c r="B360473">
        <v>2017</v>
      </c>
      <c r="C360473">
        <v>44.49</v>
      </c>
      <c r="D360473">
        <v>5.1609999999999996</v>
      </c>
    </row>
    <row r="360474" spans="2:4" x14ac:dyDescent="0.3">
      <c r="B360474">
        <v>2018</v>
      </c>
      <c r="C360474">
        <v>47.186999999999998</v>
      </c>
      <c r="D360474">
        <v>6.0620000000000003</v>
      </c>
    </row>
    <row r="360475" spans="2:4" x14ac:dyDescent="0.3">
      <c r="B360475">
        <v>2019</v>
      </c>
      <c r="C360475">
        <v>49.725999999999999</v>
      </c>
      <c r="D360475">
        <v>5.38</v>
      </c>
    </row>
    <row r="360476" spans="2:4" x14ac:dyDescent="0.3">
      <c r="B360476">
        <v>2020</v>
      </c>
      <c r="C360476">
        <v>46.597999999999999</v>
      </c>
      <c r="D360476">
        <v>-6.2910000000000004</v>
      </c>
    </row>
    <row r="360477" spans="2:4" x14ac:dyDescent="0.3">
      <c r="B360477">
        <v>2021</v>
      </c>
      <c r="C360477">
        <v>51.558</v>
      </c>
      <c r="D360477">
        <v>10.644</v>
      </c>
    </row>
    <row r="360478" spans="2:4" x14ac:dyDescent="0.3">
      <c r="B360478">
        <v>2022</v>
      </c>
      <c r="C360478">
        <v>57.207999999999998</v>
      </c>
      <c r="D360478">
        <v>10.96</v>
      </c>
    </row>
    <row r="360479" spans="2:4" x14ac:dyDescent="0.3">
      <c r="B360479">
        <v>2023</v>
      </c>
      <c r="C360479">
        <v>61.689</v>
      </c>
      <c r="D360479">
        <v>7.8319999999999999</v>
      </c>
    </row>
    <row r="360480" spans="2:4" x14ac:dyDescent="0.3">
      <c r="B360480">
        <v>2024</v>
      </c>
      <c r="C360480">
        <v>67.504999999999995</v>
      </c>
      <c r="D360480">
        <v>9.4290000000000003</v>
      </c>
    </row>
    <row r="360481" spans="2:4" x14ac:dyDescent="0.3">
      <c r="B360481">
        <v>2025</v>
      </c>
      <c r="C360481">
        <v>71.540000000000006</v>
      </c>
      <c r="D360481">
        <v>5.9770000000000003</v>
      </c>
    </row>
    <row r="360482" spans="2:4" x14ac:dyDescent="0.3">
      <c r="B360482">
        <v>2026</v>
      </c>
      <c r="C360482">
        <v>75.117000000000004</v>
      </c>
      <c r="D360482">
        <v>5</v>
      </c>
    </row>
    <row r="360483" spans="2:4" x14ac:dyDescent="0.3">
      <c r="B360483">
        <v>2027</v>
      </c>
      <c r="C360483">
        <v>78.873000000000005</v>
      </c>
      <c r="D360483">
        <v>5</v>
      </c>
    </row>
    <row r="360484" spans="2:4" x14ac:dyDescent="0.3">
      <c r="B360484" t="s">
        <v>45</v>
      </c>
      <c r="C360484">
        <v>2024</v>
      </c>
      <c r="D360484">
        <v>2024</v>
      </c>
    </row>
    <row r="376833" spans="2:4" x14ac:dyDescent="0.3">
      <c r="B376833" t="s">
        <v>31</v>
      </c>
      <c r="C376833">
        <v>915</v>
      </c>
      <c r="D376833">
        <v>915</v>
      </c>
    </row>
    <row r="376834" spans="2:4" x14ac:dyDescent="0.3">
      <c r="B376834" t="s">
        <v>32</v>
      </c>
      <c r="C376834" t="s">
        <v>33</v>
      </c>
      <c r="D376834" t="s">
        <v>34</v>
      </c>
    </row>
    <row r="376835" spans="2:4" x14ac:dyDescent="0.3">
      <c r="B376835" t="s">
        <v>35</v>
      </c>
      <c r="C376835" t="s">
        <v>30</v>
      </c>
      <c r="D376835" t="s">
        <v>30</v>
      </c>
    </row>
    <row r="376836" spans="2:4" x14ac:dyDescent="0.3">
      <c r="B376836" t="s">
        <v>36</v>
      </c>
      <c r="C376836" t="s">
        <v>37</v>
      </c>
      <c r="D376836" t="s">
        <v>37</v>
      </c>
    </row>
    <row r="376837" spans="2:4" x14ac:dyDescent="0.3">
      <c r="B376837" t="s">
        <v>38</v>
      </c>
      <c r="C376837" t="s">
        <v>39</v>
      </c>
      <c r="D376837" t="s">
        <v>40</v>
      </c>
    </row>
    <row r="376838" spans="2:4" x14ac:dyDescent="0.3">
      <c r="B376838" t="s">
        <v>23</v>
      </c>
      <c r="C376838" t="s">
        <v>41</v>
      </c>
      <c r="D376838" t="s">
        <v>38</v>
      </c>
    </row>
    <row r="376839" spans="2:4" x14ac:dyDescent="0.3">
      <c r="B376839" t="s">
        <v>42</v>
      </c>
      <c r="C376839" t="s">
        <v>43</v>
      </c>
      <c r="D376839" t="s">
        <v>44</v>
      </c>
    </row>
    <row r="376840" spans="2:4" x14ac:dyDescent="0.3">
      <c r="B376840">
        <v>2000</v>
      </c>
      <c r="C376840">
        <v>16.963000000000001</v>
      </c>
      <c r="D376840">
        <v>1.865</v>
      </c>
    </row>
    <row r="376841" spans="2:4" x14ac:dyDescent="0.3">
      <c r="B376841">
        <v>2001</v>
      </c>
      <c r="C376841">
        <v>17.771999999999998</v>
      </c>
      <c r="D376841">
        <v>4.7690000000000001</v>
      </c>
    </row>
    <row r="376842" spans="2:4" x14ac:dyDescent="0.3">
      <c r="B376842">
        <v>2002</v>
      </c>
      <c r="C376842">
        <v>18.747</v>
      </c>
      <c r="D376842">
        <v>5.4870000000000001</v>
      </c>
    </row>
    <row r="376843" spans="2:4" x14ac:dyDescent="0.3">
      <c r="B376843">
        <v>2003</v>
      </c>
      <c r="C376843">
        <v>20.852</v>
      </c>
      <c r="D376843">
        <v>11.228</v>
      </c>
    </row>
    <row r="376844" spans="2:4" x14ac:dyDescent="0.3">
      <c r="B376844">
        <v>2004</v>
      </c>
      <c r="C376844">
        <v>22.061</v>
      </c>
      <c r="D376844">
        <v>5.7960000000000003</v>
      </c>
    </row>
    <row r="376845" spans="2:4" x14ac:dyDescent="0.3">
      <c r="B376845">
        <v>2005</v>
      </c>
      <c r="C376845">
        <v>24.175999999999998</v>
      </c>
      <c r="D376845">
        <v>9.5879999999999992</v>
      </c>
    </row>
    <row r="376846" spans="2:4" x14ac:dyDescent="0.3">
      <c r="B376846">
        <v>2006</v>
      </c>
      <c r="C376846">
        <v>26.454000000000001</v>
      </c>
      <c r="D376846">
        <v>9.42</v>
      </c>
    </row>
    <row r="376847" spans="2:4" x14ac:dyDescent="0.3">
      <c r="B376847">
        <v>2007</v>
      </c>
      <c r="C376847">
        <v>29.780999999999999</v>
      </c>
      <c r="D376847">
        <v>12.579000000000001</v>
      </c>
    </row>
    <row r="376848" spans="2:4" x14ac:dyDescent="0.3">
      <c r="B376848">
        <v>2008</v>
      </c>
      <c r="C376848">
        <v>30.501999999999999</v>
      </c>
      <c r="D376848">
        <v>2.419</v>
      </c>
    </row>
    <row r="376849" spans="2:4" x14ac:dyDescent="0.3">
      <c r="B376849">
        <v>2009</v>
      </c>
      <c r="C376849">
        <v>29.388000000000002</v>
      </c>
      <c r="D376849">
        <v>-3.6509999999999998</v>
      </c>
    </row>
    <row r="376850" spans="2:4" x14ac:dyDescent="0.3">
      <c r="B376850">
        <v>2010</v>
      </c>
      <c r="C376850">
        <v>31.428000000000001</v>
      </c>
      <c r="D376850">
        <v>6.9420000000000002</v>
      </c>
    </row>
    <row r="376851" spans="2:4" x14ac:dyDescent="0.3">
      <c r="B376851">
        <v>2011</v>
      </c>
      <c r="C376851">
        <v>33.927</v>
      </c>
      <c r="D376851">
        <v>7.9489999999999998</v>
      </c>
    </row>
    <row r="376852" spans="2:4" x14ac:dyDescent="0.3">
      <c r="B376852">
        <v>2012</v>
      </c>
      <c r="C376852">
        <v>36.158999999999999</v>
      </c>
      <c r="D376852">
        <v>6.5789999999999997</v>
      </c>
    </row>
    <row r="376853" spans="2:4" x14ac:dyDescent="0.3">
      <c r="B376853">
        <v>2013</v>
      </c>
      <c r="C376853">
        <v>38.015000000000001</v>
      </c>
      <c r="D376853">
        <v>5.1340000000000003</v>
      </c>
    </row>
    <row r="376854" spans="2:4" x14ac:dyDescent="0.3">
      <c r="B376854">
        <v>2014</v>
      </c>
      <c r="C376854">
        <v>39.57</v>
      </c>
      <c r="D376854">
        <v>4.0910000000000002</v>
      </c>
    </row>
    <row r="376855" spans="2:4" x14ac:dyDescent="0.3">
      <c r="B376855">
        <v>2015</v>
      </c>
      <c r="C376855">
        <v>40.896000000000001</v>
      </c>
      <c r="D376855">
        <v>3.351</v>
      </c>
    </row>
    <row r="376856" spans="2:4" x14ac:dyDescent="0.3">
      <c r="B376856">
        <v>2016</v>
      </c>
      <c r="C376856">
        <v>42.307000000000002</v>
      </c>
      <c r="D376856">
        <v>3.45</v>
      </c>
    </row>
    <row r="376857" spans="2:4" x14ac:dyDescent="0.3">
      <c r="B376857">
        <v>2017</v>
      </c>
      <c r="C376857">
        <v>44.49</v>
      </c>
      <c r="D376857">
        <v>5.1609999999999996</v>
      </c>
    </row>
    <row r="376858" spans="2:4" x14ac:dyDescent="0.3">
      <c r="B376858">
        <v>2018</v>
      </c>
      <c r="C376858">
        <v>47.186999999999998</v>
      </c>
      <c r="D376858">
        <v>6.0620000000000003</v>
      </c>
    </row>
    <row r="376859" spans="2:4" x14ac:dyDescent="0.3">
      <c r="B376859">
        <v>2019</v>
      </c>
      <c r="C376859">
        <v>49.725999999999999</v>
      </c>
      <c r="D376859">
        <v>5.38</v>
      </c>
    </row>
    <row r="376860" spans="2:4" x14ac:dyDescent="0.3">
      <c r="B376860">
        <v>2020</v>
      </c>
      <c r="C376860">
        <v>46.597999999999999</v>
      </c>
      <c r="D376860">
        <v>-6.2910000000000004</v>
      </c>
    </row>
    <row r="376861" spans="2:4" x14ac:dyDescent="0.3">
      <c r="B376861">
        <v>2021</v>
      </c>
      <c r="C376861">
        <v>51.558</v>
      </c>
      <c r="D376861">
        <v>10.644</v>
      </c>
    </row>
    <row r="376862" spans="2:4" x14ac:dyDescent="0.3">
      <c r="B376862">
        <v>2022</v>
      </c>
      <c r="C376862">
        <v>57.207999999999998</v>
      </c>
      <c r="D376862">
        <v>10.96</v>
      </c>
    </row>
    <row r="376863" spans="2:4" x14ac:dyDescent="0.3">
      <c r="B376863">
        <v>2023</v>
      </c>
      <c r="C376863">
        <v>61.689</v>
      </c>
      <c r="D376863">
        <v>7.8319999999999999</v>
      </c>
    </row>
    <row r="376864" spans="2:4" x14ac:dyDescent="0.3">
      <c r="B376864">
        <v>2024</v>
      </c>
      <c r="C376864">
        <v>67.504999999999995</v>
      </c>
      <c r="D376864">
        <v>9.4290000000000003</v>
      </c>
    </row>
    <row r="376865" spans="2:4" x14ac:dyDescent="0.3">
      <c r="B376865">
        <v>2025</v>
      </c>
      <c r="C376865">
        <v>71.540000000000006</v>
      </c>
      <c r="D376865">
        <v>5.9770000000000003</v>
      </c>
    </row>
    <row r="376866" spans="2:4" x14ac:dyDescent="0.3">
      <c r="B376866">
        <v>2026</v>
      </c>
      <c r="C376866">
        <v>75.117000000000004</v>
      </c>
      <c r="D376866">
        <v>5</v>
      </c>
    </row>
    <row r="376867" spans="2:4" x14ac:dyDescent="0.3">
      <c r="B376867">
        <v>2027</v>
      </c>
      <c r="C376867">
        <v>78.873000000000005</v>
      </c>
      <c r="D376867">
        <v>5</v>
      </c>
    </row>
    <row r="376868" spans="2:4" x14ac:dyDescent="0.3">
      <c r="B376868" t="s">
        <v>45</v>
      </c>
      <c r="C376868">
        <v>2024</v>
      </c>
      <c r="D376868">
        <v>2024</v>
      </c>
    </row>
    <row r="393217" spans="2:4" x14ac:dyDescent="0.3">
      <c r="B393217" t="s">
        <v>31</v>
      </c>
      <c r="C393217">
        <v>915</v>
      </c>
      <c r="D393217">
        <v>915</v>
      </c>
    </row>
    <row r="393218" spans="2:4" x14ac:dyDescent="0.3">
      <c r="B393218" t="s">
        <v>32</v>
      </c>
      <c r="C393218" t="s">
        <v>33</v>
      </c>
      <c r="D393218" t="s">
        <v>34</v>
      </c>
    </row>
    <row r="393219" spans="2:4" x14ac:dyDescent="0.3">
      <c r="B393219" t="s">
        <v>35</v>
      </c>
      <c r="C393219" t="s">
        <v>30</v>
      </c>
      <c r="D393219" t="s">
        <v>30</v>
      </c>
    </row>
    <row r="393220" spans="2:4" x14ac:dyDescent="0.3">
      <c r="B393220" t="s">
        <v>36</v>
      </c>
      <c r="C393220" t="s">
        <v>37</v>
      </c>
      <c r="D393220" t="s">
        <v>37</v>
      </c>
    </row>
    <row r="393221" spans="2:4" x14ac:dyDescent="0.3">
      <c r="B393221" t="s">
        <v>38</v>
      </c>
      <c r="C393221" t="s">
        <v>39</v>
      </c>
      <c r="D393221" t="s">
        <v>40</v>
      </c>
    </row>
    <row r="393222" spans="2:4" x14ac:dyDescent="0.3">
      <c r="B393222" t="s">
        <v>23</v>
      </c>
      <c r="C393222" t="s">
        <v>41</v>
      </c>
      <c r="D393222" t="s">
        <v>38</v>
      </c>
    </row>
    <row r="393223" spans="2:4" x14ac:dyDescent="0.3">
      <c r="B393223" t="s">
        <v>42</v>
      </c>
      <c r="C393223" t="s">
        <v>43</v>
      </c>
      <c r="D393223" t="s">
        <v>44</v>
      </c>
    </row>
    <row r="393224" spans="2:4" x14ac:dyDescent="0.3">
      <c r="B393224">
        <v>2000</v>
      </c>
      <c r="C393224">
        <v>16.963000000000001</v>
      </c>
      <c r="D393224">
        <v>1.865</v>
      </c>
    </row>
    <row r="393225" spans="2:4" x14ac:dyDescent="0.3">
      <c r="B393225">
        <v>2001</v>
      </c>
      <c r="C393225">
        <v>17.771999999999998</v>
      </c>
      <c r="D393225">
        <v>4.7690000000000001</v>
      </c>
    </row>
    <row r="393226" spans="2:4" x14ac:dyDescent="0.3">
      <c r="B393226">
        <v>2002</v>
      </c>
      <c r="C393226">
        <v>18.747</v>
      </c>
      <c r="D393226">
        <v>5.4870000000000001</v>
      </c>
    </row>
    <row r="393227" spans="2:4" x14ac:dyDescent="0.3">
      <c r="B393227">
        <v>2003</v>
      </c>
      <c r="C393227">
        <v>20.852</v>
      </c>
      <c r="D393227">
        <v>11.228</v>
      </c>
    </row>
    <row r="393228" spans="2:4" x14ac:dyDescent="0.3">
      <c r="B393228">
        <v>2004</v>
      </c>
      <c r="C393228">
        <v>22.061</v>
      </c>
      <c r="D393228">
        <v>5.7960000000000003</v>
      </c>
    </row>
    <row r="393229" spans="2:4" x14ac:dyDescent="0.3">
      <c r="B393229">
        <v>2005</v>
      </c>
      <c r="C393229">
        <v>24.175999999999998</v>
      </c>
      <c r="D393229">
        <v>9.5879999999999992</v>
      </c>
    </row>
    <row r="393230" spans="2:4" x14ac:dyDescent="0.3">
      <c r="B393230">
        <v>2006</v>
      </c>
      <c r="C393230">
        <v>26.454000000000001</v>
      </c>
      <c r="D393230">
        <v>9.42</v>
      </c>
    </row>
    <row r="393231" spans="2:4" x14ac:dyDescent="0.3">
      <c r="B393231">
        <v>2007</v>
      </c>
      <c r="C393231">
        <v>29.780999999999999</v>
      </c>
      <c r="D393231">
        <v>12.579000000000001</v>
      </c>
    </row>
    <row r="393232" spans="2:4" x14ac:dyDescent="0.3">
      <c r="B393232">
        <v>2008</v>
      </c>
      <c r="C393232">
        <v>30.501999999999999</v>
      </c>
      <c r="D393232">
        <v>2.419</v>
      </c>
    </row>
    <row r="393233" spans="2:4" x14ac:dyDescent="0.3">
      <c r="B393233">
        <v>2009</v>
      </c>
      <c r="C393233">
        <v>29.388000000000002</v>
      </c>
      <c r="D393233">
        <v>-3.6509999999999998</v>
      </c>
    </row>
    <row r="393234" spans="2:4" x14ac:dyDescent="0.3">
      <c r="B393234">
        <v>2010</v>
      </c>
      <c r="C393234">
        <v>31.428000000000001</v>
      </c>
      <c r="D393234">
        <v>6.9420000000000002</v>
      </c>
    </row>
    <row r="393235" spans="2:4" x14ac:dyDescent="0.3">
      <c r="B393235">
        <v>2011</v>
      </c>
      <c r="C393235">
        <v>33.927</v>
      </c>
      <c r="D393235">
        <v>7.9489999999999998</v>
      </c>
    </row>
    <row r="393236" spans="2:4" x14ac:dyDescent="0.3">
      <c r="B393236">
        <v>2012</v>
      </c>
      <c r="C393236">
        <v>36.158999999999999</v>
      </c>
      <c r="D393236">
        <v>6.5789999999999997</v>
      </c>
    </row>
    <row r="393237" spans="2:4" x14ac:dyDescent="0.3">
      <c r="B393237">
        <v>2013</v>
      </c>
      <c r="C393237">
        <v>38.015000000000001</v>
      </c>
      <c r="D393237">
        <v>5.1340000000000003</v>
      </c>
    </row>
    <row r="393238" spans="2:4" x14ac:dyDescent="0.3">
      <c r="B393238">
        <v>2014</v>
      </c>
      <c r="C393238">
        <v>39.57</v>
      </c>
      <c r="D393238">
        <v>4.0910000000000002</v>
      </c>
    </row>
    <row r="393239" spans="2:4" x14ac:dyDescent="0.3">
      <c r="B393239">
        <v>2015</v>
      </c>
      <c r="C393239">
        <v>40.896000000000001</v>
      </c>
      <c r="D393239">
        <v>3.351</v>
      </c>
    </row>
    <row r="393240" spans="2:4" x14ac:dyDescent="0.3">
      <c r="B393240">
        <v>2016</v>
      </c>
      <c r="C393240">
        <v>42.307000000000002</v>
      </c>
      <c r="D393240">
        <v>3.45</v>
      </c>
    </row>
    <row r="393241" spans="2:4" x14ac:dyDescent="0.3">
      <c r="B393241">
        <v>2017</v>
      </c>
      <c r="C393241">
        <v>44.49</v>
      </c>
      <c r="D393241">
        <v>5.1609999999999996</v>
      </c>
    </row>
    <row r="393242" spans="2:4" x14ac:dyDescent="0.3">
      <c r="B393242">
        <v>2018</v>
      </c>
      <c r="C393242">
        <v>47.186999999999998</v>
      </c>
      <c r="D393242">
        <v>6.0620000000000003</v>
      </c>
    </row>
    <row r="393243" spans="2:4" x14ac:dyDescent="0.3">
      <c r="B393243">
        <v>2019</v>
      </c>
      <c r="C393243">
        <v>49.725999999999999</v>
      </c>
      <c r="D393243">
        <v>5.38</v>
      </c>
    </row>
    <row r="393244" spans="2:4" x14ac:dyDescent="0.3">
      <c r="B393244">
        <v>2020</v>
      </c>
      <c r="C393244">
        <v>46.597999999999999</v>
      </c>
      <c r="D393244">
        <v>-6.2910000000000004</v>
      </c>
    </row>
    <row r="393245" spans="2:4" x14ac:dyDescent="0.3">
      <c r="B393245">
        <v>2021</v>
      </c>
      <c r="C393245">
        <v>51.558</v>
      </c>
      <c r="D393245">
        <v>10.644</v>
      </c>
    </row>
    <row r="393246" spans="2:4" x14ac:dyDescent="0.3">
      <c r="B393246">
        <v>2022</v>
      </c>
      <c r="C393246">
        <v>57.207999999999998</v>
      </c>
      <c r="D393246">
        <v>10.96</v>
      </c>
    </row>
    <row r="393247" spans="2:4" x14ac:dyDescent="0.3">
      <c r="B393247">
        <v>2023</v>
      </c>
      <c r="C393247">
        <v>61.689</v>
      </c>
      <c r="D393247">
        <v>7.8319999999999999</v>
      </c>
    </row>
    <row r="393248" spans="2:4" x14ac:dyDescent="0.3">
      <c r="B393248">
        <v>2024</v>
      </c>
      <c r="C393248">
        <v>67.504999999999995</v>
      </c>
      <c r="D393248">
        <v>9.4290000000000003</v>
      </c>
    </row>
    <row r="393249" spans="2:4" x14ac:dyDescent="0.3">
      <c r="B393249">
        <v>2025</v>
      </c>
      <c r="C393249">
        <v>71.540000000000006</v>
      </c>
      <c r="D393249">
        <v>5.9770000000000003</v>
      </c>
    </row>
    <row r="393250" spans="2:4" x14ac:dyDescent="0.3">
      <c r="B393250">
        <v>2026</v>
      </c>
      <c r="C393250">
        <v>75.117000000000004</v>
      </c>
      <c r="D393250">
        <v>5</v>
      </c>
    </row>
    <row r="393251" spans="2:4" x14ac:dyDescent="0.3">
      <c r="B393251">
        <v>2027</v>
      </c>
      <c r="C393251">
        <v>78.873000000000005</v>
      </c>
      <c r="D393251">
        <v>5</v>
      </c>
    </row>
    <row r="393252" spans="2:4" x14ac:dyDescent="0.3">
      <c r="B393252" t="s">
        <v>45</v>
      </c>
      <c r="C393252">
        <v>2024</v>
      </c>
      <c r="D393252">
        <v>2024</v>
      </c>
    </row>
    <row r="409601" spans="2:4" x14ac:dyDescent="0.3">
      <c r="B409601" t="s">
        <v>31</v>
      </c>
      <c r="C409601">
        <v>915</v>
      </c>
      <c r="D409601">
        <v>915</v>
      </c>
    </row>
    <row r="409602" spans="2:4" x14ac:dyDescent="0.3">
      <c r="B409602" t="s">
        <v>32</v>
      </c>
      <c r="C409602" t="s">
        <v>33</v>
      </c>
      <c r="D409602" t="s">
        <v>34</v>
      </c>
    </row>
    <row r="409603" spans="2:4" x14ac:dyDescent="0.3">
      <c r="B409603" t="s">
        <v>35</v>
      </c>
      <c r="C409603" t="s">
        <v>30</v>
      </c>
      <c r="D409603" t="s">
        <v>30</v>
      </c>
    </row>
    <row r="409604" spans="2:4" x14ac:dyDescent="0.3">
      <c r="B409604" t="s">
        <v>36</v>
      </c>
      <c r="C409604" t="s">
        <v>37</v>
      </c>
      <c r="D409604" t="s">
        <v>37</v>
      </c>
    </row>
    <row r="409605" spans="2:4" x14ac:dyDescent="0.3">
      <c r="B409605" t="s">
        <v>38</v>
      </c>
      <c r="C409605" t="s">
        <v>39</v>
      </c>
      <c r="D409605" t="s">
        <v>40</v>
      </c>
    </row>
    <row r="409606" spans="2:4" x14ac:dyDescent="0.3">
      <c r="B409606" t="s">
        <v>23</v>
      </c>
      <c r="C409606" t="s">
        <v>41</v>
      </c>
      <c r="D409606" t="s">
        <v>38</v>
      </c>
    </row>
    <row r="409607" spans="2:4" x14ac:dyDescent="0.3">
      <c r="B409607" t="s">
        <v>42</v>
      </c>
      <c r="C409607" t="s">
        <v>43</v>
      </c>
      <c r="D409607" t="s">
        <v>44</v>
      </c>
    </row>
    <row r="409608" spans="2:4" x14ac:dyDescent="0.3">
      <c r="B409608">
        <v>2000</v>
      </c>
      <c r="C409608">
        <v>16.963000000000001</v>
      </c>
      <c r="D409608">
        <v>1.865</v>
      </c>
    </row>
    <row r="409609" spans="2:4" x14ac:dyDescent="0.3">
      <c r="B409609">
        <v>2001</v>
      </c>
      <c r="C409609">
        <v>17.771999999999998</v>
      </c>
      <c r="D409609">
        <v>4.7690000000000001</v>
      </c>
    </row>
    <row r="409610" spans="2:4" x14ac:dyDescent="0.3">
      <c r="B409610">
        <v>2002</v>
      </c>
      <c r="C409610">
        <v>18.747</v>
      </c>
      <c r="D409610">
        <v>5.4870000000000001</v>
      </c>
    </row>
    <row r="409611" spans="2:4" x14ac:dyDescent="0.3">
      <c r="B409611">
        <v>2003</v>
      </c>
      <c r="C409611">
        <v>20.852</v>
      </c>
      <c r="D409611">
        <v>11.228</v>
      </c>
    </row>
    <row r="409612" spans="2:4" x14ac:dyDescent="0.3">
      <c r="B409612">
        <v>2004</v>
      </c>
      <c r="C409612">
        <v>22.061</v>
      </c>
      <c r="D409612">
        <v>5.7960000000000003</v>
      </c>
    </row>
    <row r="409613" spans="2:4" x14ac:dyDescent="0.3">
      <c r="B409613">
        <v>2005</v>
      </c>
      <c r="C409613">
        <v>24.175999999999998</v>
      </c>
      <c r="D409613">
        <v>9.5879999999999992</v>
      </c>
    </row>
    <row r="409614" spans="2:4" x14ac:dyDescent="0.3">
      <c r="B409614">
        <v>2006</v>
      </c>
      <c r="C409614">
        <v>26.454000000000001</v>
      </c>
      <c r="D409614">
        <v>9.42</v>
      </c>
    </row>
    <row r="409615" spans="2:4" x14ac:dyDescent="0.3">
      <c r="B409615">
        <v>2007</v>
      </c>
      <c r="C409615">
        <v>29.780999999999999</v>
      </c>
      <c r="D409615">
        <v>12.579000000000001</v>
      </c>
    </row>
    <row r="409616" spans="2:4" x14ac:dyDescent="0.3">
      <c r="B409616">
        <v>2008</v>
      </c>
      <c r="C409616">
        <v>30.501999999999999</v>
      </c>
      <c r="D409616">
        <v>2.419</v>
      </c>
    </row>
    <row r="409617" spans="2:4" x14ac:dyDescent="0.3">
      <c r="B409617">
        <v>2009</v>
      </c>
      <c r="C409617">
        <v>29.388000000000002</v>
      </c>
      <c r="D409617">
        <v>-3.6509999999999998</v>
      </c>
    </row>
    <row r="409618" spans="2:4" x14ac:dyDescent="0.3">
      <c r="B409618">
        <v>2010</v>
      </c>
      <c r="C409618">
        <v>31.428000000000001</v>
      </c>
      <c r="D409618">
        <v>6.9420000000000002</v>
      </c>
    </row>
    <row r="409619" spans="2:4" x14ac:dyDescent="0.3">
      <c r="B409619">
        <v>2011</v>
      </c>
      <c r="C409619">
        <v>33.927</v>
      </c>
      <c r="D409619">
        <v>7.9489999999999998</v>
      </c>
    </row>
    <row r="409620" spans="2:4" x14ac:dyDescent="0.3">
      <c r="B409620">
        <v>2012</v>
      </c>
      <c r="C409620">
        <v>36.158999999999999</v>
      </c>
      <c r="D409620">
        <v>6.5789999999999997</v>
      </c>
    </row>
    <row r="409621" spans="2:4" x14ac:dyDescent="0.3">
      <c r="B409621">
        <v>2013</v>
      </c>
      <c r="C409621">
        <v>38.015000000000001</v>
      </c>
      <c r="D409621">
        <v>5.1340000000000003</v>
      </c>
    </row>
    <row r="409622" spans="2:4" x14ac:dyDescent="0.3">
      <c r="B409622">
        <v>2014</v>
      </c>
      <c r="C409622">
        <v>39.57</v>
      </c>
      <c r="D409622">
        <v>4.0910000000000002</v>
      </c>
    </row>
    <row r="409623" spans="2:4" x14ac:dyDescent="0.3">
      <c r="B409623">
        <v>2015</v>
      </c>
      <c r="C409623">
        <v>40.896000000000001</v>
      </c>
      <c r="D409623">
        <v>3.351</v>
      </c>
    </row>
    <row r="409624" spans="2:4" x14ac:dyDescent="0.3">
      <c r="B409624">
        <v>2016</v>
      </c>
      <c r="C409624">
        <v>42.307000000000002</v>
      </c>
      <c r="D409624">
        <v>3.45</v>
      </c>
    </row>
    <row r="409625" spans="2:4" x14ac:dyDescent="0.3">
      <c r="B409625">
        <v>2017</v>
      </c>
      <c r="C409625">
        <v>44.49</v>
      </c>
      <c r="D409625">
        <v>5.1609999999999996</v>
      </c>
    </row>
    <row r="409626" spans="2:4" x14ac:dyDescent="0.3">
      <c r="B409626">
        <v>2018</v>
      </c>
      <c r="C409626">
        <v>47.186999999999998</v>
      </c>
      <c r="D409626">
        <v>6.0620000000000003</v>
      </c>
    </row>
    <row r="409627" spans="2:4" x14ac:dyDescent="0.3">
      <c r="B409627">
        <v>2019</v>
      </c>
      <c r="C409627">
        <v>49.725999999999999</v>
      </c>
      <c r="D409627">
        <v>5.38</v>
      </c>
    </row>
    <row r="409628" spans="2:4" x14ac:dyDescent="0.3">
      <c r="B409628">
        <v>2020</v>
      </c>
      <c r="C409628">
        <v>46.597999999999999</v>
      </c>
      <c r="D409628">
        <v>-6.2910000000000004</v>
      </c>
    </row>
    <row r="409629" spans="2:4" x14ac:dyDescent="0.3">
      <c r="B409629">
        <v>2021</v>
      </c>
      <c r="C409629">
        <v>51.558</v>
      </c>
      <c r="D409629">
        <v>10.644</v>
      </c>
    </row>
    <row r="409630" spans="2:4" x14ac:dyDescent="0.3">
      <c r="B409630">
        <v>2022</v>
      </c>
      <c r="C409630">
        <v>57.207999999999998</v>
      </c>
      <c r="D409630">
        <v>10.96</v>
      </c>
    </row>
    <row r="409631" spans="2:4" x14ac:dyDescent="0.3">
      <c r="B409631">
        <v>2023</v>
      </c>
      <c r="C409631">
        <v>61.689</v>
      </c>
      <c r="D409631">
        <v>7.8319999999999999</v>
      </c>
    </row>
    <row r="409632" spans="2:4" x14ac:dyDescent="0.3">
      <c r="B409632">
        <v>2024</v>
      </c>
      <c r="C409632">
        <v>67.504999999999995</v>
      </c>
      <c r="D409632">
        <v>9.4290000000000003</v>
      </c>
    </row>
    <row r="409633" spans="2:4" x14ac:dyDescent="0.3">
      <c r="B409633">
        <v>2025</v>
      </c>
      <c r="C409633">
        <v>71.540000000000006</v>
      </c>
      <c r="D409633">
        <v>5.9770000000000003</v>
      </c>
    </row>
    <row r="409634" spans="2:4" x14ac:dyDescent="0.3">
      <c r="B409634">
        <v>2026</v>
      </c>
      <c r="C409634">
        <v>75.117000000000004</v>
      </c>
      <c r="D409634">
        <v>5</v>
      </c>
    </row>
    <row r="409635" spans="2:4" x14ac:dyDescent="0.3">
      <c r="B409635">
        <v>2027</v>
      </c>
      <c r="C409635">
        <v>78.873000000000005</v>
      </c>
      <c r="D409635">
        <v>5</v>
      </c>
    </row>
    <row r="409636" spans="2:4" x14ac:dyDescent="0.3">
      <c r="B409636" t="s">
        <v>45</v>
      </c>
      <c r="C409636">
        <v>2024</v>
      </c>
      <c r="D409636">
        <v>2024</v>
      </c>
    </row>
    <row r="425985" spans="2:4" x14ac:dyDescent="0.3">
      <c r="B425985" t="s">
        <v>31</v>
      </c>
      <c r="C425985">
        <v>915</v>
      </c>
      <c r="D425985">
        <v>915</v>
      </c>
    </row>
    <row r="425986" spans="2:4" x14ac:dyDescent="0.3">
      <c r="B425986" t="s">
        <v>32</v>
      </c>
      <c r="C425986" t="s">
        <v>33</v>
      </c>
      <c r="D425986" t="s">
        <v>34</v>
      </c>
    </row>
    <row r="425987" spans="2:4" x14ac:dyDescent="0.3">
      <c r="B425987" t="s">
        <v>35</v>
      </c>
      <c r="C425987" t="s">
        <v>30</v>
      </c>
      <c r="D425987" t="s">
        <v>30</v>
      </c>
    </row>
    <row r="425988" spans="2:4" x14ac:dyDescent="0.3">
      <c r="B425988" t="s">
        <v>36</v>
      </c>
      <c r="C425988" t="s">
        <v>37</v>
      </c>
      <c r="D425988" t="s">
        <v>37</v>
      </c>
    </row>
    <row r="425989" spans="2:4" x14ac:dyDescent="0.3">
      <c r="B425989" t="s">
        <v>38</v>
      </c>
      <c r="C425989" t="s">
        <v>39</v>
      </c>
      <c r="D425989" t="s">
        <v>40</v>
      </c>
    </row>
    <row r="425990" spans="2:4" x14ac:dyDescent="0.3">
      <c r="B425990" t="s">
        <v>23</v>
      </c>
      <c r="C425990" t="s">
        <v>41</v>
      </c>
      <c r="D425990" t="s">
        <v>38</v>
      </c>
    </row>
    <row r="425991" spans="2:4" x14ac:dyDescent="0.3">
      <c r="B425991" t="s">
        <v>42</v>
      </c>
      <c r="C425991" t="s">
        <v>43</v>
      </c>
      <c r="D425991" t="s">
        <v>44</v>
      </c>
    </row>
    <row r="425992" spans="2:4" x14ac:dyDescent="0.3">
      <c r="B425992">
        <v>2000</v>
      </c>
      <c r="C425992">
        <v>16.963000000000001</v>
      </c>
      <c r="D425992">
        <v>1.865</v>
      </c>
    </row>
    <row r="425993" spans="2:4" x14ac:dyDescent="0.3">
      <c r="B425993">
        <v>2001</v>
      </c>
      <c r="C425993">
        <v>17.771999999999998</v>
      </c>
      <c r="D425993">
        <v>4.7690000000000001</v>
      </c>
    </row>
    <row r="425994" spans="2:4" x14ac:dyDescent="0.3">
      <c r="B425994">
        <v>2002</v>
      </c>
      <c r="C425994">
        <v>18.747</v>
      </c>
      <c r="D425994">
        <v>5.4870000000000001</v>
      </c>
    </row>
    <row r="425995" spans="2:4" x14ac:dyDescent="0.3">
      <c r="B425995">
        <v>2003</v>
      </c>
      <c r="C425995">
        <v>20.852</v>
      </c>
      <c r="D425995">
        <v>11.228</v>
      </c>
    </row>
    <row r="425996" spans="2:4" x14ac:dyDescent="0.3">
      <c r="B425996">
        <v>2004</v>
      </c>
      <c r="C425996">
        <v>22.061</v>
      </c>
      <c r="D425996">
        <v>5.7960000000000003</v>
      </c>
    </row>
    <row r="425997" spans="2:4" x14ac:dyDescent="0.3">
      <c r="B425997">
        <v>2005</v>
      </c>
      <c r="C425997">
        <v>24.175999999999998</v>
      </c>
      <c r="D425997">
        <v>9.5879999999999992</v>
      </c>
    </row>
    <row r="425998" spans="2:4" x14ac:dyDescent="0.3">
      <c r="B425998">
        <v>2006</v>
      </c>
      <c r="C425998">
        <v>26.454000000000001</v>
      </c>
      <c r="D425998">
        <v>9.42</v>
      </c>
    </row>
    <row r="425999" spans="2:4" x14ac:dyDescent="0.3">
      <c r="B425999">
        <v>2007</v>
      </c>
      <c r="C425999">
        <v>29.780999999999999</v>
      </c>
      <c r="D425999">
        <v>12.579000000000001</v>
      </c>
    </row>
    <row r="426000" spans="2:4" x14ac:dyDescent="0.3">
      <c r="B426000">
        <v>2008</v>
      </c>
      <c r="C426000">
        <v>30.501999999999999</v>
      </c>
      <c r="D426000">
        <v>2.419</v>
      </c>
    </row>
    <row r="426001" spans="2:4" x14ac:dyDescent="0.3">
      <c r="B426001">
        <v>2009</v>
      </c>
      <c r="C426001">
        <v>29.388000000000002</v>
      </c>
      <c r="D426001">
        <v>-3.6509999999999998</v>
      </c>
    </row>
    <row r="426002" spans="2:4" x14ac:dyDescent="0.3">
      <c r="B426002">
        <v>2010</v>
      </c>
      <c r="C426002">
        <v>31.428000000000001</v>
      </c>
      <c r="D426002">
        <v>6.9420000000000002</v>
      </c>
    </row>
    <row r="426003" spans="2:4" x14ac:dyDescent="0.3">
      <c r="B426003">
        <v>2011</v>
      </c>
      <c r="C426003">
        <v>33.927</v>
      </c>
      <c r="D426003">
        <v>7.9489999999999998</v>
      </c>
    </row>
    <row r="426004" spans="2:4" x14ac:dyDescent="0.3">
      <c r="B426004">
        <v>2012</v>
      </c>
      <c r="C426004">
        <v>36.158999999999999</v>
      </c>
      <c r="D426004">
        <v>6.5789999999999997</v>
      </c>
    </row>
    <row r="426005" spans="2:4" x14ac:dyDescent="0.3">
      <c r="B426005">
        <v>2013</v>
      </c>
      <c r="C426005">
        <v>38.015000000000001</v>
      </c>
      <c r="D426005">
        <v>5.1340000000000003</v>
      </c>
    </row>
    <row r="426006" spans="2:4" x14ac:dyDescent="0.3">
      <c r="B426006">
        <v>2014</v>
      </c>
      <c r="C426006">
        <v>39.57</v>
      </c>
      <c r="D426006">
        <v>4.0910000000000002</v>
      </c>
    </row>
    <row r="426007" spans="2:4" x14ac:dyDescent="0.3">
      <c r="B426007">
        <v>2015</v>
      </c>
      <c r="C426007">
        <v>40.896000000000001</v>
      </c>
      <c r="D426007">
        <v>3.351</v>
      </c>
    </row>
    <row r="426008" spans="2:4" x14ac:dyDescent="0.3">
      <c r="B426008">
        <v>2016</v>
      </c>
      <c r="C426008">
        <v>42.307000000000002</v>
      </c>
      <c r="D426008">
        <v>3.45</v>
      </c>
    </row>
    <row r="426009" spans="2:4" x14ac:dyDescent="0.3">
      <c r="B426009">
        <v>2017</v>
      </c>
      <c r="C426009">
        <v>44.49</v>
      </c>
      <c r="D426009">
        <v>5.1609999999999996</v>
      </c>
    </row>
    <row r="426010" spans="2:4" x14ac:dyDescent="0.3">
      <c r="B426010">
        <v>2018</v>
      </c>
      <c r="C426010">
        <v>47.186999999999998</v>
      </c>
      <c r="D426010">
        <v>6.0620000000000003</v>
      </c>
    </row>
    <row r="426011" spans="2:4" x14ac:dyDescent="0.3">
      <c r="B426011">
        <v>2019</v>
      </c>
      <c r="C426011">
        <v>49.725999999999999</v>
      </c>
      <c r="D426011">
        <v>5.38</v>
      </c>
    </row>
    <row r="426012" spans="2:4" x14ac:dyDescent="0.3">
      <c r="B426012">
        <v>2020</v>
      </c>
      <c r="C426012">
        <v>46.597999999999999</v>
      </c>
      <c r="D426012">
        <v>-6.2910000000000004</v>
      </c>
    </row>
    <row r="426013" spans="2:4" x14ac:dyDescent="0.3">
      <c r="B426013">
        <v>2021</v>
      </c>
      <c r="C426013">
        <v>51.558</v>
      </c>
      <c r="D426013">
        <v>10.644</v>
      </c>
    </row>
    <row r="426014" spans="2:4" x14ac:dyDescent="0.3">
      <c r="B426014">
        <v>2022</v>
      </c>
      <c r="C426014">
        <v>57.207999999999998</v>
      </c>
      <c r="D426014">
        <v>10.96</v>
      </c>
    </row>
    <row r="426015" spans="2:4" x14ac:dyDescent="0.3">
      <c r="B426015">
        <v>2023</v>
      </c>
      <c r="C426015">
        <v>61.689</v>
      </c>
      <c r="D426015">
        <v>7.8319999999999999</v>
      </c>
    </row>
    <row r="426016" spans="2:4" x14ac:dyDescent="0.3">
      <c r="B426016">
        <v>2024</v>
      </c>
      <c r="C426016">
        <v>67.504999999999995</v>
      </c>
      <c r="D426016">
        <v>9.4290000000000003</v>
      </c>
    </row>
    <row r="426017" spans="2:4" x14ac:dyDescent="0.3">
      <c r="B426017">
        <v>2025</v>
      </c>
      <c r="C426017">
        <v>71.540000000000006</v>
      </c>
      <c r="D426017">
        <v>5.9770000000000003</v>
      </c>
    </row>
    <row r="426018" spans="2:4" x14ac:dyDescent="0.3">
      <c r="B426018">
        <v>2026</v>
      </c>
      <c r="C426018">
        <v>75.117000000000004</v>
      </c>
      <c r="D426018">
        <v>5</v>
      </c>
    </row>
    <row r="426019" spans="2:4" x14ac:dyDescent="0.3">
      <c r="B426019">
        <v>2027</v>
      </c>
      <c r="C426019">
        <v>78.873000000000005</v>
      </c>
      <c r="D426019">
        <v>5</v>
      </c>
    </row>
    <row r="426020" spans="2:4" x14ac:dyDescent="0.3">
      <c r="B426020" t="s">
        <v>45</v>
      </c>
      <c r="C426020">
        <v>2024</v>
      </c>
      <c r="D426020">
        <v>2024</v>
      </c>
    </row>
    <row r="442369" spans="2:4" x14ac:dyDescent="0.3">
      <c r="B442369" t="s">
        <v>31</v>
      </c>
      <c r="C442369">
        <v>915</v>
      </c>
      <c r="D442369">
        <v>915</v>
      </c>
    </row>
    <row r="442370" spans="2:4" x14ac:dyDescent="0.3">
      <c r="B442370" t="s">
        <v>32</v>
      </c>
      <c r="C442370" t="s">
        <v>33</v>
      </c>
      <c r="D442370" t="s">
        <v>34</v>
      </c>
    </row>
    <row r="442371" spans="2:4" x14ac:dyDescent="0.3">
      <c r="B442371" t="s">
        <v>35</v>
      </c>
      <c r="C442371" t="s">
        <v>30</v>
      </c>
      <c r="D442371" t="s">
        <v>30</v>
      </c>
    </row>
    <row r="442372" spans="2:4" x14ac:dyDescent="0.3">
      <c r="B442372" t="s">
        <v>36</v>
      </c>
      <c r="C442372" t="s">
        <v>37</v>
      </c>
      <c r="D442372" t="s">
        <v>37</v>
      </c>
    </row>
    <row r="442373" spans="2:4" x14ac:dyDescent="0.3">
      <c r="B442373" t="s">
        <v>38</v>
      </c>
      <c r="C442373" t="s">
        <v>39</v>
      </c>
      <c r="D442373" t="s">
        <v>40</v>
      </c>
    </row>
    <row r="442374" spans="2:4" x14ac:dyDescent="0.3">
      <c r="B442374" t="s">
        <v>23</v>
      </c>
      <c r="C442374" t="s">
        <v>41</v>
      </c>
      <c r="D442374" t="s">
        <v>38</v>
      </c>
    </row>
    <row r="442375" spans="2:4" x14ac:dyDescent="0.3">
      <c r="B442375" t="s">
        <v>42</v>
      </c>
      <c r="C442375" t="s">
        <v>43</v>
      </c>
      <c r="D442375" t="s">
        <v>44</v>
      </c>
    </row>
    <row r="442376" spans="2:4" x14ac:dyDescent="0.3">
      <c r="B442376">
        <v>2000</v>
      </c>
      <c r="C442376">
        <v>16.963000000000001</v>
      </c>
      <c r="D442376">
        <v>1.865</v>
      </c>
    </row>
    <row r="442377" spans="2:4" x14ac:dyDescent="0.3">
      <c r="B442377">
        <v>2001</v>
      </c>
      <c r="C442377">
        <v>17.771999999999998</v>
      </c>
      <c r="D442377">
        <v>4.7690000000000001</v>
      </c>
    </row>
    <row r="442378" spans="2:4" x14ac:dyDescent="0.3">
      <c r="B442378">
        <v>2002</v>
      </c>
      <c r="C442378">
        <v>18.747</v>
      </c>
      <c r="D442378">
        <v>5.4870000000000001</v>
      </c>
    </row>
    <row r="442379" spans="2:4" x14ac:dyDescent="0.3">
      <c r="B442379">
        <v>2003</v>
      </c>
      <c r="C442379">
        <v>20.852</v>
      </c>
      <c r="D442379">
        <v>11.228</v>
      </c>
    </row>
    <row r="442380" spans="2:4" x14ac:dyDescent="0.3">
      <c r="B442380">
        <v>2004</v>
      </c>
      <c r="C442380">
        <v>22.061</v>
      </c>
      <c r="D442380">
        <v>5.7960000000000003</v>
      </c>
    </row>
    <row r="442381" spans="2:4" x14ac:dyDescent="0.3">
      <c r="B442381">
        <v>2005</v>
      </c>
      <c r="C442381">
        <v>24.175999999999998</v>
      </c>
      <c r="D442381">
        <v>9.5879999999999992</v>
      </c>
    </row>
    <row r="442382" spans="2:4" x14ac:dyDescent="0.3">
      <c r="B442382">
        <v>2006</v>
      </c>
      <c r="C442382">
        <v>26.454000000000001</v>
      </c>
      <c r="D442382">
        <v>9.42</v>
      </c>
    </row>
    <row r="442383" spans="2:4" x14ac:dyDescent="0.3">
      <c r="B442383">
        <v>2007</v>
      </c>
      <c r="C442383">
        <v>29.780999999999999</v>
      </c>
      <c r="D442383">
        <v>12.579000000000001</v>
      </c>
    </row>
    <row r="442384" spans="2:4" x14ac:dyDescent="0.3">
      <c r="B442384">
        <v>2008</v>
      </c>
      <c r="C442384">
        <v>30.501999999999999</v>
      </c>
      <c r="D442384">
        <v>2.419</v>
      </c>
    </row>
    <row r="442385" spans="2:4" x14ac:dyDescent="0.3">
      <c r="B442385">
        <v>2009</v>
      </c>
      <c r="C442385">
        <v>29.388000000000002</v>
      </c>
      <c r="D442385">
        <v>-3.6509999999999998</v>
      </c>
    </row>
    <row r="442386" spans="2:4" x14ac:dyDescent="0.3">
      <c r="B442386">
        <v>2010</v>
      </c>
      <c r="C442386">
        <v>31.428000000000001</v>
      </c>
      <c r="D442386">
        <v>6.9420000000000002</v>
      </c>
    </row>
    <row r="442387" spans="2:4" x14ac:dyDescent="0.3">
      <c r="B442387">
        <v>2011</v>
      </c>
      <c r="C442387">
        <v>33.927</v>
      </c>
      <c r="D442387">
        <v>7.9489999999999998</v>
      </c>
    </row>
    <row r="442388" spans="2:4" x14ac:dyDescent="0.3">
      <c r="B442388">
        <v>2012</v>
      </c>
      <c r="C442388">
        <v>36.158999999999999</v>
      </c>
      <c r="D442388">
        <v>6.5789999999999997</v>
      </c>
    </row>
    <row r="442389" spans="2:4" x14ac:dyDescent="0.3">
      <c r="B442389">
        <v>2013</v>
      </c>
      <c r="C442389">
        <v>38.015000000000001</v>
      </c>
      <c r="D442389">
        <v>5.1340000000000003</v>
      </c>
    </row>
    <row r="442390" spans="2:4" x14ac:dyDescent="0.3">
      <c r="B442390">
        <v>2014</v>
      </c>
      <c r="C442390">
        <v>39.57</v>
      </c>
      <c r="D442390">
        <v>4.0910000000000002</v>
      </c>
    </row>
    <row r="442391" spans="2:4" x14ac:dyDescent="0.3">
      <c r="B442391">
        <v>2015</v>
      </c>
      <c r="C442391">
        <v>40.896000000000001</v>
      </c>
      <c r="D442391">
        <v>3.351</v>
      </c>
    </row>
    <row r="442392" spans="2:4" x14ac:dyDescent="0.3">
      <c r="B442392">
        <v>2016</v>
      </c>
      <c r="C442392">
        <v>42.307000000000002</v>
      </c>
      <c r="D442392">
        <v>3.45</v>
      </c>
    </row>
    <row r="442393" spans="2:4" x14ac:dyDescent="0.3">
      <c r="B442393">
        <v>2017</v>
      </c>
      <c r="C442393">
        <v>44.49</v>
      </c>
      <c r="D442393">
        <v>5.1609999999999996</v>
      </c>
    </row>
    <row r="442394" spans="2:4" x14ac:dyDescent="0.3">
      <c r="B442394">
        <v>2018</v>
      </c>
      <c r="C442394">
        <v>47.186999999999998</v>
      </c>
      <c r="D442394">
        <v>6.0620000000000003</v>
      </c>
    </row>
    <row r="442395" spans="2:4" x14ac:dyDescent="0.3">
      <c r="B442395">
        <v>2019</v>
      </c>
      <c r="C442395">
        <v>49.725999999999999</v>
      </c>
      <c r="D442395">
        <v>5.38</v>
      </c>
    </row>
    <row r="442396" spans="2:4" x14ac:dyDescent="0.3">
      <c r="B442396">
        <v>2020</v>
      </c>
      <c r="C442396">
        <v>46.597999999999999</v>
      </c>
      <c r="D442396">
        <v>-6.2910000000000004</v>
      </c>
    </row>
    <row r="442397" spans="2:4" x14ac:dyDescent="0.3">
      <c r="B442397">
        <v>2021</v>
      </c>
      <c r="C442397">
        <v>51.558</v>
      </c>
      <c r="D442397">
        <v>10.644</v>
      </c>
    </row>
    <row r="442398" spans="2:4" x14ac:dyDescent="0.3">
      <c r="B442398">
        <v>2022</v>
      </c>
      <c r="C442398">
        <v>57.207999999999998</v>
      </c>
      <c r="D442398">
        <v>10.96</v>
      </c>
    </row>
    <row r="442399" spans="2:4" x14ac:dyDescent="0.3">
      <c r="B442399">
        <v>2023</v>
      </c>
      <c r="C442399">
        <v>61.689</v>
      </c>
      <c r="D442399">
        <v>7.8319999999999999</v>
      </c>
    </row>
    <row r="442400" spans="2:4" x14ac:dyDescent="0.3">
      <c r="B442400">
        <v>2024</v>
      </c>
      <c r="C442400">
        <v>67.504999999999995</v>
      </c>
      <c r="D442400">
        <v>9.4290000000000003</v>
      </c>
    </row>
    <row r="442401" spans="2:4" x14ac:dyDescent="0.3">
      <c r="B442401">
        <v>2025</v>
      </c>
      <c r="C442401">
        <v>71.540000000000006</v>
      </c>
      <c r="D442401">
        <v>5.9770000000000003</v>
      </c>
    </row>
    <row r="442402" spans="2:4" x14ac:dyDescent="0.3">
      <c r="B442402">
        <v>2026</v>
      </c>
      <c r="C442402">
        <v>75.117000000000004</v>
      </c>
      <c r="D442402">
        <v>5</v>
      </c>
    </row>
    <row r="442403" spans="2:4" x14ac:dyDescent="0.3">
      <c r="B442403">
        <v>2027</v>
      </c>
      <c r="C442403">
        <v>78.873000000000005</v>
      </c>
      <c r="D442403">
        <v>5</v>
      </c>
    </row>
    <row r="442404" spans="2:4" x14ac:dyDescent="0.3">
      <c r="B442404" t="s">
        <v>45</v>
      </c>
      <c r="C442404">
        <v>2024</v>
      </c>
      <c r="D442404">
        <v>2024</v>
      </c>
    </row>
    <row r="458753" spans="2:4" x14ac:dyDescent="0.3">
      <c r="B458753" t="s">
        <v>31</v>
      </c>
      <c r="C458753">
        <v>915</v>
      </c>
      <c r="D458753">
        <v>915</v>
      </c>
    </row>
    <row r="458754" spans="2:4" x14ac:dyDescent="0.3">
      <c r="B458754" t="s">
        <v>32</v>
      </c>
      <c r="C458754" t="s">
        <v>33</v>
      </c>
      <c r="D458754" t="s">
        <v>34</v>
      </c>
    </row>
    <row r="458755" spans="2:4" x14ac:dyDescent="0.3">
      <c r="B458755" t="s">
        <v>35</v>
      </c>
      <c r="C458755" t="s">
        <v>30</v>
      </c>
      <c r="D458755" t="s">
        <v>30</v>
      </c>
    </row>
    <row r="458756" spans="2:4" x14ac:dyDescent="0.3">
      <c r="B458756" t="s">
        <v>36</v>
      </c>
      <c r="C458756" t="s">
        <v>37</v>
      </c>
      <c r="D458756" t="s">
        <v>37</v>
      </c>
    </row>
    <row r="458757" spans="2:4" x14ac:dyDescent="0.3">
      <c r="B458757" t="s">
        <v>38</v>
      </c>
      <c r="C458757" t="s">
        <v>39</v>
      </c>
      <c r="D458757" t="s">
        <v>40</v>
      </c>
    </row>
    <row r="458758" spans="2:4" x14ac:dyDescent="0.3">
      <c r="B458758" t="s">
        <v>23</v>
      </c>
      <c r="C458758" t="s">
        <v>41</v>
      </c>
      <c r="D458758" t="s">
        <v>38</v>
      </c>
    </row>
    <row r="458759" spans="2:4" x14ac:dyDescent="0.3">
      <c r="B458759" t="s">
        <v>42</v>
      </c>
      <c r="C458759" t="s">
        <v>43</v>
      </c>
      <c r="D458759" t="s">
        <v>44</v>
      </c>
    </row>
    <row r="458760" spans="2:4" x14ac:dyDescent="0.3">
      <c r="B458760">
        <v>2000</v>
      </c>
      <c r="C458760">
        <v>16.963000000000001</v>
      </c>
      <c r="D458760">
        <v>1.865</v>
      </c>
    </row>
    <row r="458761" spans="2:4" x14ac:dyDescent="0.3">
      <c r="B458761">
        <v>2001</v>
      </c>
      <c r="C458761">
        <v>17.771999999999998</v>
      </c>
      <c r="D458761">
        <v>4.7690000000000001</v>
      </c>
    </row>
    <row r="458762" spans="2:4" x14ac:dyDescent="0.3">
      <c r="B458762">
        <v>2002</v>
      </c>
      <c r="C458762">
        <v>18.747</v>
      </c>
      <c r="D458762">
        <v>5.4870000000000001</v>
      </c>
    </row>
    <row r="458763" spans="2:4" x14ac:dyDescent="0.3">
      <c r="B458763">
        <v>2003</v>
      </c>
      <c r="C458763">
        <v>20.852</v>
      </c>
      <c r="D458763">
        <v>11.228</v>
      </c>
    </row>
    <row r="458764" spans="2:4" x14ac:dyDescent="0.3">
      <c r="B458764">
        <v>2004</v>
      </c>
      <c r="C458764">
        <v>22.061</v>
      </c>
      <c r="D458764">
        <v>5.7960000000000003</v>
      </c>
    </row>
    <row r="458765" spans="2:4" x14ac:dyDescent="0.3">
      <c r="B458765">
        <v>2005</v>
      </c>
      <c r="C458765">
        <v>24.175999999999998</v>
      </c>
      <c r="D458765">
        <v>9.5879999999999992</v>
      </c>
    </row>
    <row r="458766" spans="2:4" x14ac:dyDescent="0.3">
      <c r="B458766">
        <v>2006</v>
      </c>
      <c r="C458766">
        <v>26.454000000000001</v>
      </c>
      <c r="D458766">
        <v>9.42</v>
      </c>
    </row>
    <row r="458767" spans="2:4" x14ac:dyDescent="0.3">
      <c r="B458767">
        <v>2007</v>
      </c>
      <c r="C458767">
        <v>29.780999999999999</v>
      </c>
      <c r="D458767">
        <v>12.579000000000001</v>
      </c>
    </row>
    <row r="458768" spans="2:4" x14ac:dyDescent="0.3">
      <c r="B458768">
        <v>2008</v>
      </c>
      <c r="C458768">
        <v>30.501999999999999</v>
      </c>
      <c r="D458768">
        <v>2.419</v>
      </c>
    </row>
    <row r="458769" spans="2:4" x14ac:dyDescent="0.3">
      <c r="B458769">
        <v>2009</v>
      </c>
      <c r="C458769">
        <v>29.388000000000002</v>
      </c>
      <c r="D458769">
        <v>-3.6509999999999998</v>
      </c>
    </row>
    <row r="458770" spans="2:4" x14ac:dyDescent="0.3">
      <c r="B458770">
        <v>2010</v>
      </c>
      <c r="C458770">
        <v>31.428000000000001</v>
      </c>
      <c r="D458770">
        <v>6.9420000000000002</v>
      </c>
    </row>
    <row r="458771" spans="2:4" x14ac:dyDescent="0.3">
      <c r="B458771">
        <v>2011</v>
      </c>
      <c r="C458771">
        <v>33.927</v>
      </c>
      <c r="D458771">
        <v>7.9489999999999998</v>
      </c>
    </row>
    <row r="458772" spans="2:4" x14ac:dyDescent="0.3">
      <c r="B458772">
        <v>2012</v>
      </c>
      <c r="C458772">
        <v>36.158999999999999</v>
      </c>
      <c r="D458772">
        <v>6.5789999999999997</v>
      </c>
    </row>
    <row r="458773" spans="2:4" x14ac:dyDescent="0.3">
      <c r="B458773">
        <v>2013</v>
      </c>
      <c r="C458773">
        <v>38.015000000000001</v>
      </c>
      <c r="D458773">
        <v>5.1340000000000003</v>
      </c>
    </row>
    <row r="458774" spans="2:4" x14ac:dyDescent="0.3">
      <c r="B458774">
        <v>2014</v>
      </c>
      <c r="C458774">
        <v>39.57</v>
      </c>
      <c r="D458774">
        <v>4.0910000000000002</v>
      </c>
    </row>
    <row r="458775" spans="2:4" x14ac:dyDescent="0.3">
      <c r="B458775">
        <v>2015</v>
      </c>
      <c r="C458775">
        <v>40.896000000000001</v>
      </c>
      <c r="D458775">
        <v>3.351</v>
      </c>
    </row>
    <row r="458776" spans="2:4" x14ac:dyDescent="0.3">
      <c r="B458776">
        <v>2016</v>
      </c>
      <c r="C458776">
        <v>42.307000000000002</v>
      </c>
      <c r="D458776">
        <v>3.45</v>
      </c>
    </row>
    <row r="458777" spans="2:4" x14ac:dyDescent="0.3">
      <c r="B458777">
        <v>2017</v>
      </c>
      <c r="C458777">
        <v>44.49</v>
      </c>
      <c r="D458777">
        <v>5.1609999999999996</v>
      </c>
    </row>
    <row r="458778" spans="2:4" x14ac:dyDescent="0.3">
      <c r="B458778">
        <v>2018</v>
      </c>
      <c r="C458778">
        <v>47.186999999999998</v>
      </c>
      <c r="D458778">
        <v>6.0620000000000003</v>
      </c>
    </row>
    <row r="458779" spans="2:4" x14ac:dyDescent="0.3">
      <c r="B458779">
        <v>2019</v>
      </c>
      <c r="C458779">
        <v>49.725999999999999</v>
      </c>
      <c r="D458779">
        <v>5.38</v>
      </c>
    </row>
    <row r="458780" spans="2:4" x14ac:dyDescent="0.3">
      <c r="B458780">
        <v>2020</v>
      </c>
      <c r="C458780">
        <v>46.597999999999999</v>
      </c>
      <c r="D458780">
        <v>-6.2910000000000004</v>
      </c>
    </row>
    <row r="458781" spans="2:4" x14ac:dyDescent="0.3">
      <c r="B458781">
        <v>2021</v>
      </c>
      <c r="C458781">
        <v>51.558</v>
      </c>
      <c r="D458781">
        <v>10.644</v>
      </c>
    </row>
    <row r="458782" spans="2:4" x14ac:dyDescent="0.3">
      <c r="B458782">
        <v>2022</v>
      </c>
      <c r="C458782">
        <v>57.207999999999998</v>
      </c>
      <c r="D458782">
        <v>10.96</v>
      </c>
    </row>
    <row r="458783" spans="2:4" x14ac:dyDescent="0.3">
      <c r="B458783">
        <v>2023</v>
      </c>
      <c r="C458783">
        <v>61.689</v>
      </c>
      <c r="D458783">
        <v>7.8319999999999999</v>
      </c>
    </row>
    <row r="458784" spans="2:4" x14ac:dyDescent="0.3">
      <c r="B458784">
        <v>2024</v>
      </c>
      <c r="C458784">
        <v>67.504999999999995</v>
      </c>
      <c r="D458784">
        <v>9.4290000000000003</v>
      </c>
    </row>
    <row r="458785" spans="2:4" x14ac:dyDescent="0.3">
      <c r="B458785">
        <v>2025</v>
      </c>
      <c r="C458785">
        <v>71.540000000000006</v>
      </c>
      <c r="D458785">
        <v>5.9770000000000003</v>
      </c>
    </row>
    <row r="458786" spans="2:4" x14ac:dyDescent="0.3">
      <c r="B458786">
        <v>2026</v>
      </c>
      <c r="C458786">
        <v>75.117000000000004</v>
      </c>
      <c r="D458786">
        <v>5</v>
      </c>
    </row>
    <row r="458787" spans="2:4" x14ac:dyDescent="0.3">
      <c r="B458787">
        <v>2027</v>
      </c>
      <c r="C458787">
        <v>78.873000000000005</v>
      </c>
      <c r="D458787">
        <v>5</v>
      </c>
    </row>
    <row r="458788" spans="2:4" x14ac:dyDescent="0.3">
      <c r="B458788" t="s">
        <v>45</v>
      </c>
      <c r="C458788">
        <v>2024</v>
      </c>
      <c r="D458788">
        <v>2024</v>
      </c>
    </row>
    <row r="475137" spans="2:4" x14ac:dyDescent="0.3">
      <c r="B475137" t="s">
        <v>31</v>
      </c>
      <c r="C475137">
        <v>915</v>
      </c>
      <c r="D475137">
        <v>915</v>
      </c>
    </row>
    <row r="475138" spans="2:4" x14ac:dyDescent="0.3">
      <c r="B475138" t="s">
        <v>32</v>
      </c>
      <c r="C475138" t="s">
        <v>33</v>
      </c>
      <c r="D475138" t="s">
        <v>34</v>
      </c>
    </row>
    <row r="475139" spans="2:4" x14ac:dyDescent="0.3">
      <c r="B475139" t="s">
        <v>35</v>
      </c>
      <c r="C475139" t="s">
        <v>30</v>
      </c>
      <c r="D475139" t="s">
        <v>30</v>
      </c>
    </row>
    <row r="475140" spans="2:4" x14ac:dyDescent="0.3">
      <c r="B475140" t="s">
        <v>36</v>
      </c>
      <c r="C475140" t="s">
        <v>37</v>
      </c>
      <c r="D475140" t="s">
        <v>37</v>
      </c>
    </row>
    <row r="475141" spans="2:4" x14ac:dyDescent="0.3">
      <c r="B475141" t="s">
        <v>38</v>
      </c>
      <c r="C475141" t="s">
        <v>39</v>
      </c>
      <c r="D475141" t="s">
        <v>40</v>
      </c>
    </row>
    <row r="475142" spans="2:4" x14ac:dyDescent="0.3">
      <c r="B475142" t="s">
        <v>23</v>
      </c>
      <c r="C475142" t="s">
        <v>41</v>
      </c>
      <c r="D475142" t="s">
        <v>38</v>
      </c>
    </row>
    <row r="475143" spans="2:4" x14ac:dyDescent="0.3">
      <c r="B475143" t="s">
        <v>42</v>
      </c>
      <c r="C475143" t="s">
        <v>43</v>
      </c>
      <c r="D475143" t="s">
        <v>44</v>
      </c>
    </row>
    <row r="475144" spans="2:4" x14ac:dyDescent="0.3">
      <c r="B475144">
        <v>2000</v>
      </c>
      <c r="C475144">
        <v>16.963000000000001</v>
      </c>
      <c r="D475144">
        <v>1.865</v>
      </c>
    </row>
    <row r="475145" spans="2:4" x14ac:dyDescent="0.3">
      <c r="B475145">
        <v>2001</v>
      </c>
      <c r="C475145">
        <v>17.771999999999998</v>
      </c>
      <c r="D475145">
        <v>4.7690000000000001</v>
      </c>
    </row>
    <row r="475146" spans="2:4" x14ac:dyDescent="0.3">
      <c r="B475146">
        <v>2002</v>
      </c>
      <c r="C475146">
        <v>18.747</v>
      </c>
      <c r="D475146">
        <v>5.4870000000000001</v>
      </c>
    </row>
    <row r="475147" spans="2:4" x14ac:dyDescent="0.3">
      <c r="B475147">
        <v>2003</v>
      </c>
      <c r="C475147">
        <v>20.852</v>
      </c>
      <c r="D475147">
        <v>11.228</v>
      </c>
    </row>
    <row r="475148" spans="2:4" x14ac:dyDescent="0.3">
      <c r="B475148">
        <v>2004</v>
      </c>
      <c r="C475148">
        <v>22.061</v>
      </c>
      <c r="D475148">
        <v>5.7960000000000003</v>
      </c>
    </row>
    <row r="475149" spans="2:4" x14ac:dyDescent="0.3">
      <c r="B475149">
        <v>2005</v>
      </c>
      <c r="C475149">
        <v>24.175999999999998</v>
      </c>
      <c r="D475149">
        <v>9.5879999999999992</v>
      </c>
    </row>
    <row r="475150" spans="2:4" x14ac:dyDescent="0.3">
      <c r="B475150">
        <v>2006</v>
      </c>
      <c r="C475150">
        <v>26.454000000000001</v>
      </c>
      <c r="D475150">
        <v>9.42</v>
      </c>
    </row>
    <row r="475151" spans="2:4" x14ac:dyDescent="0.3">
      <c r="B475151">
        <v>2007</v>
      </c>
      <c r="C475151">
        <v>29.780999999999999</v>
      </c>
      <c r="D475151">
        <v>12.579000000000001</v>
      </c>
    </row>
    <row r="475152" spans="2:4" x14ac:dyDescent="0.3">
      <c r="B475152">
        <v>2008</v>
      </c>
      <c r="C475152">
        <v>30.501999999999999</v>
      </c>
      <c r="D475152">
        <v>2.419</v>
      </c>
    </row>
    <row r="475153" spans="2:4" x14ac:dyDescent="0.3">
      <c r="B475153">
        <v>2009</v>
      </c>
      <c r="C475153">
        <v>29.388000000000002</v>
      </c>
      <c r="D475153">
        <v>-3.6509999999999998</v>
      </c>
    </row>
    <row r="475154" spans="2:4" x14ac:dyDescent="0.3">
      <c r="B475154">
        <v>2010</v>
      </c>
      <c r="C475154">
        <v>31.428000000000001</v>
      </c>
      <c r="D475154">
        <v>6.9420000000000002</v>
      </c>
    </row>
    <row r="475155" spans="2:4" x14ac:dyDescent="0.3">
      <c r="B475155">
        <v>2011</v>
      </c>
      <c r="C475155">
        <v>33.927</v>
      </c>
      <c r="D475155">
        <v>7.9489999999999998</v>
      </c>
    </row>
    <row r="475156" spans="2:4" x14ac:dyDescent="0.3">
      <c r="B475156">
        <v>2012</v>
      </c>
      <c r="C475156">
        <v>36.158999999999999</v>
      </c>
      <c r="D475156">
        <v>6.5789999999999997</v>
      </c>
    </row>
    <row r="475157" spans="2:4" x14ac:dyDescent="0.3">
      <c r="B475157">
        <v>2013</v>
      </c>
      <c r="C475157">
        <v>38.015000000000001</v>
      </c>
      <c r="D475157">
        <v>5.1340000000000003</v>
      </c>
    </row>
    <row r="475158" spans="2:4" x14ac:dyDescent="0.3">
      <c r="B475158">
        <v>2014</v>
      </c>
      <c r="C475158">
        <v>39.57</v>
      </c>
      <c r="D475158">
        <v>4.0910000000000002</v>
      </c>
    </row>
    <row r="475159" spans="2:4" x14ac:dyDescent="0.3">
      <c r="B475159">
        <v>2015</v>
      </c>
      <c r="C475159">
        <v>40.896000000000001</v>
      </c>
      <c r="D475159">
        <v>3.351</v>
      </c>
    </row>
    <row r="475160" spans="2:4" x14ac:dyDescent="0.3">
      <c r="B475160">
        <v>2016</v>
      </c>
      <c r="C475160">
        <v>42.307000000000002</v>
      </c>
      <c r="D475160">
        <v>3.45</v>
      </c>
    </row>
    <row r="475161" spans="2:4" x14ac:dyDescent="0.3">
      <c r="B475161">
        <v>2017</v>
      </c>
      <c r="C475161">
        <v>44.49</v>
      </c>
      <c r="D475161">
        <v>5.1609999999999996</v>
      </c>
    </row>
    <row r="475162" spans="2:4" x14ac:dyDescent="0.3">
      <c r="B475162">
        <v>2018</v>
      </c>
      <c r="C475162">
        <v>47.186999999999998</v>
      </c>
      <c r="D475162">
        <v>6.0620000000000003</v>
      </c>
    </row>
    <row r="475163" spans="2:4" x14ac:dyDescent="0.3">
      <c r="B475163">
        <v>2019</v>
      </c>
      <c r="C475163">
        <v>49.725999999999999</v>
      </c>
      <c r="D475163">
        <v>5.38</v>
      </c>
    </row>
    <row r="475164" spans="2:4" x14ac:dyDescent="0.3">
      <c r="B475164">
        <v>2020</v>
      </c>
      <c r="C475164">
        <v>46.597999999999999</v>
      </c>
      <c r="D475164">
        <v>-6.2910000000000004</v>
      </c>
    </row>
    <row r="475165" spans="2:4" x14ac:dyDescent="0.3">
      <c r="B475165">
        <v>2021</v>
      </c>
      <c r="C475165">
        <v>51.558</v>
      </c>
      <c r="D475165">
        <v>10.644</v>
      </c>
    </row>
    <row r="475166" spans="2:4" x14ac:dyDescent="0.3">
      <c r="B475166">
        <v>2022</v>
      </c>
      <c r="C475166">
        <v>57.207999999999998</v>
      </c>
      <c r="D475166">
        <v>10.96</v>
      </c>
    </row>
    <row r="475167" spans="2:4" x14ac:dyDescent="0.3">
      <c r="B475167">
        <v>2023</v>
      </c>
      <c r="C475167">
        <v>61.689</v>
      </c>
      <c r="D475167">
        <v>7.8319999999999999</v>
      </c>
    </row>
    <row r="475168" spans="2:4" x14ac:dyDescent="0.3">
      <c r="B475168">
        <v>2024</v>
      </c>
      <c r="C475168">
        <v>67.504999999999995</v>
      </c>
      <c r="D475168">
        <v>9.4290000000000003</v>
      </c>
    </row>
    <row r="475169" spans="2:4" x14ac:dyDescent="0.3">
      <c r="B475169">
        <v>2025</v>
      </c>
      <c r="C475169">
        <v>71.540000000000006</v>
      </c>
      <c r="D475169">
        <v>5.9770000000000003</v>
      </c>
    </row>
    <row r="475170" spans="2:4" x14ac:dyDescent="0.3">
      <c r="B475170">
        <v>2026</v>
      </c>
      <c r="C475170">
        <v>75.117000000000004</v>
      </c>
      <c r="D475170">
        <v>5</v>
      </c>
    </row>
    <row r="475171" spans="2:4" x14ac:dyDescent="0.3">
      <c r="B475171">
        <v>2027</v>
      </c>
      <c r="C475171">
        <v>78.873000000000005</v>
      </c>
      <c r="D475171">
        <v>5</v>
      </c>
    </row>
    <row r="475172" spans="2:4" x14ac:dyDescent="0.3">
      <c r="B475172" t="s">
        <v>45</v>
      </c>
      <c r="C475172">
        <v>2024</v>
      </c>
      <c r="D475172">
        <v>2024</v>
      </c>
    </row>
    <row r="491521" spans="2:4" x14ac:dyDescent="0.3">
      <c r="B491521" t="s">
        <v>31</v>
      </c>
      <c r="C491521">
        <v>915</v>
      </c>
      <c r="D491521">
        <v>915</v>
      </c>
    </row>
    <row r="491522" spans="2:4" x14ac:dyDescent="0.3">
      <c r="B491522" t="s">
        <v>32</v>
      </c>
      <c r="C491522" t="s">
        <v>33</v>
      </c>
      <c r="D491522" t="s">
        <v>34</v>
      </c>
    </row>
    <row r="491523" spans="2:4" x14ac:dyDescent="0.3">
      <c r="B491523" t="s">
        <v>35</v>
      </c>
      <c r="C491523" t="s">
        <v>30</v>
      </c>
      <c r="D491523" t="s">
        <v>30</v>
      </c>
    </row>
    <row r="491524" spans="2:4" x14ac:dyDescent="0.3">
      <c r="B491524" t="s">
        <v>36</v>
      </c>
      <c r="C491524" t="s">
        <v>37</v>
      </c>
      <c r="D491524" t="s">
        <v>37</v>
      </c>
    </row>
    <row r="491525" spans="2:4" x14ac:dyDescent="0.3">
      <c r="B491525" t="s">
        <v>38</v>
      </c>
      <c r="C491525" t="s">
        <v>39</v>
      </c>
      <c r="D491525" t="s">
        <v>40</v>
      </c>
    </row>
    <row r="491526" spans="2:4" x14ac:dyDescent="0.3">
      <c r="B491526" t="s">
        <v>23</v>
      </c>
      <c r="C491526" t="s">
        <v>41</v>
      </c>
      <c r="D491526" t="s">
        <v>38</v>
      </c>
    </row>
    <row r="491527" spans="2:4" x14ac:dyDescent="0.3">
      <c r="B491527" t="s">
        <v>42</v>
      </c>
      <c r="C491527" t="s">
        <v>43</v>
      </c>
      <c r="D491527" t="s">
        <v>44</v>
      </c>
    </row>
    <row r="491528" spans="2:4" x14ac:dyDescent="0.3">
      <c r="B491528">
        <v>2000</v>
      </c>
      <c r="C491528">
        <v>16.963000000000001</v>
      </c>
      <c r="D491528">
        <v>1.865</v>
      </c>
    </row>
    <row r="491529" spans="2:4" x14ac:dyDescent="0.3">
      <c r="B491529">
        <v>2001</v>
      </c>
      <c r="C491529">
        <v>17.771999999999998</v>
      </c>
      <c r="D491529">
        <v>4.7690000000000001</v>
      </c>
    </row>
    <row r="491530" spans="2:4" x14ac:dyDescent="0.3">
      <c r="B491530">
        <v>2002</v>
      </c>
      <c r="C491530">
        <v>18.747</v>
      </c>
      <c r="D491530">
        <v>5.4870000000000001</v>
      </c>
    </row>
    <row r="491531" spans="2:4" x14ac:dyDescent="0.3">
      <c r="B491531">
        <v>2003</v>
      </c>
      <c r="C491531">
        <v>20.852</v>
      </c>
      <c r="D491531">
        <v>11.228</v>
      </c>
    </row>
    <row r="491532" spans="2:4" x14ac:dyDescent="0.3">
      <c r="B491532">
        <v>2004</v>
      </c>
      <c r="C491532">
        <v>22.061</v>
      </c>
      <c r="D491532">
        <v>5.7960000000000003</v>
      </c>
    </row>
    <row r="491533" spans="2:4" x14ac:dyDescent="0.3">
      <c r="B491533">
        <v>2005</v>
      </c>
      <c r="C491533">
        <v>24.175999999999998</v>
      </c>
      <c r="D491533">
        <v>9.5879999999999992</v>
      </c>
    </row>
    <row r="491534" spans="2:4" x14ac:dyDescent="0.3">
      <c r="B491534">
        <v>2006</v>
      </c>
      <c r="C491534">
        <v>26.454000000000001</v>
      </c>
      <c r="D491534">
        <v>9.42</v>
      </c>
    </row>
    <row r="491535" spans="2:4" x14ac:dyDescent="0.3">
      <c r="B491535">
        <v>2007</v>
      </c>
      <c r="C491535">
        <v>29.780999999999999</v>
      </c>
      <c r="D491535">
        <v>12.579000000000001</v>
      </c>
    </row>
    <row r="491536" spans="2:4" x14ac:dyDescent="0.3">
      <c r="B491536">
        <v>2008</v>
      </c>
      <c r="C491536">
        <v>30.501999999999999</v>
      </c>
      <c r="D491536">
        <v>2.419</v>
      </c>
    </row>
    <row r="491537" spans="2:4" x14ac:dyDescent="0.3">
      <c r="B491537">
        <v>2009</v>
      </c>
      <c r="C491537">
        <v>29.388000000000002</v>
      </c>
      <c r="D491537">
        <v>-3.6509999999999998</v>
      </c>
    </row>
    <row r="491538" spans="2:4" x14ac:dyDescent="0.3">
      <c r="B491538">
        <v>2010</v>
      </c>
      <c r="C491538">
        <v>31.428000000000001</v>
      </c>
      <c r="D491538">
        <v>6.9420000000000002</v>
      </c>
    </row>
    <row r="491539" spans="2:4" x14ac:dyDescent="0.3">
      <c r="B491539">
        <v>2011</v>
      </c>
      <c r="C491539">
        <v>33.927</v>
      </c>
      <c r="D491539">
        <v>7.9489999999999998</v>
      </c>
    </row>
    <row r="491540" spans="2:4" x14ac:dyDescent="0.3">
      <c r="B491540">
        <v>2012</v>
      </c>
      <c r="C491540">
        <v>36.158999999999999</v>
      </c>
      <c r="D491540">
        <v>6.5789999999999997</v>
      </c>
    </row>
    <row r="491541" spans="2:4" x14ac:dyDescent="0.3">
      <c r="B491541">
        <v>2013</v>
      </c>
      <c r="C491541">
        <v>38.015000000000001</v>
      </c>
      <c r="D491541">
        <v>5.1340000000000003</v>
      </c>
    </row>
    <row r="491542" spans="2:4" x14ac:dyDescent="0.3">
      <c r="B491542">
        <v>2014</v>
      </c>
      <c r="C491542">
        <v>39.57</v>
      </c>
      <c r="D491542">
        <v>4.0910000000000002</v>
      </c>
    </row>
    <row r="491543" spans="2:4" x14ac:dyDescent="0.3">
      <c r="B491543">
        <v>2015</v>
      </c>
      <c r="C491543">
        <v>40.896000000000001</v>
      </c>
      <c r="D491543">
        <v>3.351</v>
      </c>
    </row>
    <row r="491544" spans="2:4" x14ac:dyDescent="0.3">
      <c r="B491544">
        <v>2016</v>
      </c>
      <c r="C491544">
        <v>42.307000000000002</v>
      </c>
      <c r="D491544">
        <v>3.45</v>
      </c>
    </row>
    <row r="491545" spans="2:4" x14ac:dyDescent="0.3">
      <c r="B491545">
        <v>2017</v>
      </c>
      <c r="C491545">
        <v>44.49</v>
      </c>
      <c r="D491545">
        <v>5.1609999999999996</v>
      </c>
    </row>
    <row r="491546" spans="2:4" x14ac:dyDescent="0.3">
      <c r="B491546">
        <v>2018</v>
      </c>
      <c r="C491546">
        <v>47.186999999999998</v>
      </c>
      <c r="D491546">
        <v>6.0620000000000003</v>
      </c>
    </row>
    <row r="491547" spans="2:4" x14ac:dyDescent="0.3">
      <c r="B491547">
        <v>2019</v>
      </c>
      <c r="C491547">
        <v>49.725999999999999</v>
      </c>
      <c r="D491547">
        <v>5.38</v>
      </c>
    </row>
    <row r="491548" spans="2:4" x14ac:dyDescent="0.3">
      <c r="B491548">
        <v>2020</v>
      </c>
      <c r="C491548">
        <v>46.597999999999999</v>
      </c>
      <c r="D491548">
        <v>-6.2910000000000004</v>
      </c>
    </row>
    <row r="491549" spans="2:4" x14ac:dyDescent="0.3">
      <c r="B491549">
        <v>2021</v>
      </c>
      <c r="C491549">
        <v>51.558</v>
      </c>
      <c r="D491549">
        <v>10.644</v>
      </c>
    </row>
    <row r="491550" spans="2:4" x14ac:dyDescent="0.3">
      <c r="B491550">
        <v>2022</v>
      </c>
      <c r="C491550">
        <v>57.207999999999998</v>
      </c>
      <c r="D491550">
        <v>10.96</v>
      </c>
    </row>
    <row r="491551" spans="2:4" x14ac:dyDescent="0.3">
      <c r="B491551">
        <v>2023</v>
      </c>
      <c r="C491551">
        <v>61.689</v>
      </c>
      <c r="D491551">
        <v>7.8319999999999999</v>
      </c>
    </row>
    <row r="491552" spans="2:4" x14ac:dyDescent="0.3">
      <c r="B491552">
        <v>2024</v>
      </c>
      <c r="C491552">
        <v>67.504999999999995</v>
      </c>
      <c r="D491552">
        <v>9.4290000000000003</v>
      </c>
    </row>
    <row r="491553" spans="2:4" x14ac:dyDescent="0.3">
      <c r="B491553">
        <v>2025</v>
      </c>
      <c r="C491553">
        <v>71.540000000000006</v>
      </c>
      <c r="D491553">
        <v>5.9770000000000003</v>
      </c>
    </row>
    <row r="491554" spans="2:4" x14ac:dyDescent="0.3">
      <c r="B491554">
        <v>2026</v>
      </c>
      <c r="C491554">
        <v>75.117000000000004</v>
      </c>
      <c r="D491554">
        <v>5</v>
      </c>
    </row>
    <row r="491555" spans="2:4" x14ac:dyDescent="0.3">
      <c r="B491555">
        <v>2027</v>
      </c>
      <c r="C491555">
        <v>78.873000000000005</v>
      </c>
      <c r="D491555">
        <v>5</v>
      </c>
    </row>
    <row r="491556" spans="2:4" x14ac:dyDescent="0.3">
      <c r="B491556" t="s">
        <v>45</v>
      </c>
      <c r="C491556">
        <v>2024</v>
      </c>
      <c r="D491556">
        <v>2024</v>
      </c>
    </row>
    <row r="507905" spans="2:4" x14ac:dyDescent="0.3">
      <c r="B507905" t="s">
        <v>31</v>
      </c>
      <c r="C507905">
        <v>915</v>
      </c>
      <c r="D507905">
        <v>915</v>
      </c>
    </row>
    <row r="507906" spans="2:4" x14ac:dyDescent="0.3">
      <c r="B507906" t="s">
        <v>32</v>
      </c>
      <c r="C507906" t="s">
        <v>33</v>
      </c>
      <c r="D507906" t="s">
        <v>34</v>
      </c>
    </row>
    <row r="507907" spans="2:4" x14ac:dyDescent="0.3">
      <c r="B507907" t="s">
        <v>35</v>
      </c>
      <c r="C507907" t="s">
        <v>30</v>
      </c>
      <c r="D507907" t="s">
        <v>30</v>
      </c>
    </row>
    <row r="507908" spans="2:4" x14ac:dyDescent="0.3">
      <c r="B507908" t="s">
        <v>36</v>
      </c>
      <c r="C507908" t="s">
        <v>37</v>
      </c>
      <c r="D507908" t="s">
        <v>37</v>
      </c>
    </row>
    <row r="507909" spans="2:4" x14ac:dyDescent="0.3">
      <c r="B507909" t="s">
        <v>38</v>
      </c>
      <c r="C507909" t="s">
        <v>39</v>
      </c>
      <c r="D507909" t="s">
        <v>40</v>
      </c>
    </row>
    <row r="507910" spans="2:4" x14ac:dyDescent="0.3">
      <c r="B507910" t="s">
        <v>23</v>
      </c>
      <c r="C507910" t="s">
        <v>41</v>
      </c>
      <c r="D507910" t="s">
        <v>38</v>
      </c>
    </row>
    <row r="507911" spans="2:4" x14ac:dyDescent="0.3">
      <c r="B507911" t="s">
        <v>42</v>
      </c>
      <c r="C507911" t="s">
        <v>43</v>
      </c>
      <c r="D507911" t="s">
        <v>44</v>
      </c>
    </row>
    <row r="507912" spans="2:4" x14ac:dyDescent="0.3">
      <c r="B507912">
        <v>2000</v>
      </c>
      <c r="C507912">
        <v>16.963000000000001</v>
      </c>
      <c r="D507912">
        <v>1.865</v>
      </c>
    </row>
    <row r="507913" spans="2:4" x14ac:dyDescent="0.3">
      <c r="B507913">
        <v>2001</v>
      </c>
      <c r="C507913">
        <v>17.771999999999998</v>
      </c>
      <c r="D507913">
        <v>4.7690000000000001</v>
      </c>
    </row>
    <row r="507914" spans="2:4" x14ac:dyDescent="0.3">
      <c r="B507914">
        <v>2002</v>
      </c>
      <c r="C507914">
        <v>18.747</v>
      </c>
      <c r="D507914">
        <v>5.4870000000000001</v>
      </c>
    </row>
    <row r="507915" spans="2:4" x14ac:dyDescent="0.3">
      <c r="B507915">
        <v>2003</v>
      </c>
      <c r="C507915">
        <v>20.852</v>
      </c>
      <c r="D507915">
        <v>11.228</v>
      </c>
    </row>
    <row r="507916" spans="2:4" x14ac:dyDescent="0.3">
      <c r="B507916">
        <v>2004</v>
      </c>
      <c r="C507916">
        <v>22.061</v>
      </c>
      <c r="D507916">
        <v>5.7960000000000003</v>
      </c>
    </row>
    <row r="507917" spans="2:4" x14ac:dyDescent="0.3">
      <c r="B507917">
        <v>2005</v>
      </c>
      <c r="C507917">
        <v>24.175999999999998</v>
      </c>
      <c r="D507917">
        <v>9.5879999999999992</v>
      </c>
    </row>
    <row r="507918" spans="2:4" x14ac:dyDescent="0.3">
      <c r="B507918">
        <v>2006</v>
      </c>
      <c r="C507918">
        <v>26.454000000000001</v>
      </c>
      <c r="D507918">
        <v>9.42</v>
      </c>
    </row>
    <row r="507919" spans="2:4" x14ac:dyDescent="0.3">
      <c r="B507919">
        <v>2007</v>
      </c>
      <c r="C507919">
        <v>29.780999999999999</v>
      </c>
      <c r="D507919">
        <v>12.579000000000001</v>
      </c>
    </row>
    <row r="507920" spans="2:4" x14ac:dyDescent="0.3">
      <c r="B507920">
        <v>2008</v>
      </c>
      <c r="C507920">
        <v>30.501999999999999</v>
      </c>
      <c r="D507920">
        <v>2.419</v>
      </c>
    </row>
    <row r="507921" spans="2:4" x14ac:dyDescent="0.3">
      <c r="B507921">
        <v>2009</v>
      </c>
      <c r="C507921">
        <v>29.388000000000002</v>
      </c>
      <c r="D507921">
        <v>-3.6509999999999998</v>
      </c>
    </row>
    <row r="507922" spans="2:4" x14ac:dyDescent="0.3">
      <c r="B507922">
        <v>2010</v>
      </c>
      <c r="C507922">
        <v>31.428000000000001</v>
      </c>
      <c r="D507922">
        <v>6.9420000000000002</v>
      </c>
    </row>
    <row r="507923" spans="2:4" x14ac:dyDescent="0.3">
      <c r="B507923">
        <v>2011</v>
      </c>
      <c r="C507923">
        <v>33.927</v>
      </c>
      <c r="D507923">
        <v>7.9489999999999998</v>
      </c>
    </row>
    <row r="507924" spans="2:4" x14ac:dyDescent="0.3">
      <c r="B507924">
        <v>2012</v>
      </c>
      <c r="C507924">
        <v>36.158999999999999</v>
      </c>
      <c r="D507924">
        <v>6.5789999999999997</v>
      </c>
    </row>
    <row r="507925" spans="2:4" x14ac:dyDescent="0.3">
      <c r="B507925">
        <v>2013</v>
      </c>
      <c r="C507925">
        <v>38.015000000000001</v>
      </c>
      <c r="D507925">
        <v>5.1340000000000003</v>
      </c>
    </row>
    <row r="507926" spans="2:4" x14ac:dyDescent="0.3">
      <c r="B507926">
        <v>2014</v>
      </c>
      <c r="C507926">
        <v>39.57</v>
      </c>
      <c r="D507926">
        <v>4.0910000000000002</v>
      </c>
    </row>
    <row r="507927" spans="2:4" x14ac:dyDescent="0.3">
      <c r="B507927">
        <v>2015</v>
      </c>
      <c r="C507927">
        <v>40.896000000000001</v>
      </c>
      <c r="D507927">
        <v>3.351</v>
      </c>
    </row>
    <row r="507928" spans="2:4" x14ac:dyDescent="0.3">
      <c r="B507928">
        <v>2016</v>
      </c>
      <c r="C507928">
        <v>42.307000000000002</v>
      </c>
      <c r="D507928">
        <v>3.45</v>
      </c>
    </row>
    <row r="507929" spans="2:4" x14ac:dyDescent="0.3">
      <c r="B507929">
        <v>2017</v>
      </c>
      <c r="C507929">
        <v>44.49</v>
      </c>
      <c r="D507929">
        <v>5.1609999999999996</v>
      </c>
    </row>
    <row r="507930" spans="2:4" x14ac:dyDescent="0.3">
      <c r="B507930">
        <v>2018</v>
      </c>
      <c r="C507930">
        <v>47.186999999999998</v>
      </c>
      <c r="D507930">
        <v>6.0620000000000003</v>
      </c>
    </row>
    <row r="507931" spans="2:4" x14ac:dyDescent="0.3">
      <c r="B507931">
        <v>2019</v>
      </c>
      <c r="C507931">
        <v>49.725999999999999</v>
      </c>
      <c r="D507931">
        <v>5.38</v>
      </c>
    </row>
    <row r="507932" spans="2:4" x14ac:dyDescent="0.3">
      <c r="B507932">
        <v>2020</v>
      </c>
      <c r="C507932">
        <v>46.597999999999999</v>
      </c>
      <c r="D507932">
        <v>-6.2910000000000004</v>
      </c>
    </row>
    <row r="507933" spans="2:4" x14ac:dyDescent="0.3">
      <c r="B507933">
        <v>2021</v>
      </c>
      <c r="C507933">
        <v>51.558</v>
      </c>
      <c r="D507933">
        <v>10.644</v>
      </c>
    </row>
    <row r="507934" spans="2:4" x14ac:dyDescent="0.3">
      <c r="B507934">
        <v>2022</v>
      </c>
      <c r="C507934">
        <v>57.207999999999998</v>
      </c>
      <c r="D507934">
        <v>10.96</v>
      </c>
    </row>
    <row r="507935" spans="2:4" x14ac:dyDescent="0.3">
      <c r="B507935">
        <v>2023</v>
      </c>
      <c r="C507935">
        <v>61.689</v>
      </c>
      <c r="D507935">
        <v>7.8319999999999999</v>
      </c>
    </row>
    <row r="507936" spans="2:4" x14ac:dyDescent="0.3">
      <c r="B507936">
        <v>2024</v>
      </c>
      <c r="C507936">
        <v>67.504999999999995</v>
      </c>
      <c r="D507936">
        <v>9.4290000000000003</v>
      </c>
    </row>
    <row r="507937" spans="2:4" x14ac:dyDescent="0.3">
      <c r="B507937">
        <v>2025</v>
      </c>
      <c r="C507937">
        <v>71.540000000000006</v>
      </c>
      <c r="D507937">
        <v>5.9770000000000003</v>
      </c>
    </row>
    <row r="507938" spans="2:4" x14ac:dyDescent="0.3">
      <c r="B507938">
        <v>2026</v>
      </c>
      <c r="C507938">
        <v>75.117000000000004</v>
      </c>
      <c r="D507938">
        <v>5</v>
      </c>
    </row>
    <row r="507939" spans="2:4" x14ac:dyDescent="0.3">
      <c r="B507939">
        <v>2027</v>
      </c>
      <c r="C507939">
        <v>78.873000000000005</v>
      </c>
      <c r="D507939">
        <v>5</v>
      </c>
    </row>
    <row r="507940" spans="2:4" x14ac:dyDescent="0.3">
      <c r="B507940" t="s">
        <v>45</v>
      </c>
      <c r="C507940">
        <v>2024</v>
      </c>
      <c r="D507940">
        <v>2024</v>
      </c>
    </row>
    <row r="524289" spans="2:4" x14ac:dyDescent="0.3">
      <c r="B524289" t="s">
        <v>31</v>
      </c>
      <c r="C524289">
        <v>915</v>
      </c>
      <c r="D524289">
        <v>915</v>
      </c>
    </row>
    <row r="524290" spans="2:4" x14ac:dyDescent="0.3">
      <c r="B524290" t="s">
        <v>32</v>
      </c>
      <c r="C524290" t="s">
        <v>33</v>
      </c>
      <c r="D524290" t="s">
        <v>34</v>
      </c>
    </row>
    <row r="524291" spans="2:4" x14ac:dyDescent="0.3">
      <c r="B524291" t="s">
        <v>35</v>
      </c>
      <c r="C524291" t="s">
        <v>30</v>
      </c>
      <c r="D524291" t="s">
        <v>30</v>
      </c>
    </row>
    <row r="524292" spans="2:4" x14ac:dyDescent="0.3">
      <c r="B524292" t="s">
        <v>36</v>
      </c>
      <c r="C524292" t="s">
        <v>37</v>
      </c>
      <c r="D524292" t="s">
        <v>37</v>
      </c>
    </row>
    <row r="524293" spans="2:4" x14ac:dyDescent="0.3">
      <c r="B524293" t="s">
        <v>38</v>
      </c>
      <c r="C524293" t="s">
        <v>39</v>
      </c>
      <c r="D524293" t="s">
        <v>40</v>
      </c>
    </row>
    <row r="524294" spans="2:4" x14ac:dyDescent="0.3">
      <c r="B524294" t="s">
        <v>23</v>
      </c>
      <c r="C524294" t="s">
        <v>41</v>
      </c>
      <c r="D524294" t="s">
        <v>38</v>
      </c>
    </row>
    <row r="524295" spans="2:4" x14ac:dyDescent="0.3">
      <c r="B524295" t="s">
        <v>42</v>
      </c>
      <c r="C524295" t="s">
        <v>43</v>
      </c>
      <c r="D524295" t="s">
        <v>44</v>
      </c>
    </row>
    <row r="524296" spans="2:4" x14ac:dyDescent="0.3">
      <c r="B524296">
        <v>2000</v>
      </c>
      <c r="C524296">
        <v>16.963000000000001</v>
      </c>
      <c r="D524296">
        <v>1.865</v>
      </c>
    </row>
    <row r="524297" spans="2:4" x14ac:dyDescent="0.3">
      <c r="B524297">
        <v>2001</v>
      </c>
      <c r="C524297">
        <v>17.771999999999998</v>
      </c>
      <c r="D524297">
        <v>4.7690000000000001</v>
      </c>
    </row>
    <row r="524298" spans="2:4" x14ac:dyDescent="0.3">
      <c r="B524298">
        <v>2002</v>
      </c>
      <c r="C524298">
        <v>18.747</v>
      </c>
      <c r="D524298">
        <v>5.4870000000000001</v>
      </c>
    </row>
    <row r="524299" spans="2:4" x14ac:dyDescent="0.3">
      <c r="B524299">
        <v>2003</v>
      </c>
      <c r="C524299">
        <v>20.852</v>
      </c>
      <c r="D524299">
        <v>11.228</v>
      </c>
    </row>
    <row r="524300" spans="2:4" x14ac:dyDescent="0.3">
      <c r="B524300">
        <v>2004</v>
      </c>
      <c r="C524300">
        <v>22.061</v>
      </c>
      <c r="D524300">
        <v>5.7960000000000003</v>
      </c>
    </row>
    <row r="524301" spans="2:4" x14ac:dyDescent="0.3">
      <c r="B524301">
        <v>2005</v>
      </c>
      <c r="C524301">
        <v>24.175999999999998</v>
      </c>
      <c r="D524301">
        <v>9.5879999999999992</v>
      </c>
    </row>
    <row r="524302" spans="2:4" x14ac:dyDescent="0.3">
      <c r="B524302">
        <v>2006</v>
      </c>
      <c r="C524302">
        <v>26.454000000000001</v>
      </c>
      <c r="D524302">
        <v>9.42</v>
      </c>
    </row>
    <row r="524303" spans="2:4" x14ac:dyDescent="0.3">
      <c r="B524303">
        <v>2007</v>
      </c>
      <c r="C524303">
        <v>29.780999999999999</v>
      </c>
      <c r="D524303">
        <v>12.579000000000001</v>
      </c>
    </row>
    <row r="524304" spans="2:4" x14ac:dyDescent="0.3">
      <c r="B524304">
        <v>2008</v>
      </c>
      <c r="C524304">
        <v>30.501999999999999</v>
      </c>
      <c r="D524304">
        <v>2.419</v>
      </c>
    </row>
    <row r="524305" spans="2:4" x14ac:dyDescent="0.3">
      <c r="B524305">
        <v>2009</v>
      </c>
      <c r="C524305">
        <v>29.388000000000002</v>
      </c>
      <c r="D524305">
        <v>-3.6509999999999998</v>
      </c>
    </row>
    <row r="524306" spans="2:4" x14ac:dyDescent="0.3">
      <c r="B524306">
        <v>2010</v>
      </c>
      <c r="C524306">
        <v>31.428000000000001</v>
      </c>
      <c r="D524306">
        <v>6.9420000000000002</v>
      </c>
    </row>
    <row r="524307" spans="2:4" x14ac:dyDescent="0.3">
      <c r="B524307">
        <v>2011</v>
      </c>
      <c r="C524307">
        <v>33.927</v>
      </c>
      <c r="D524307">
        <v>7.9489999999999998</v>
      </c>
    </row>
    <row r="524308" spans="2:4" x14ac:dyDescent="0.3">
      <c r="B524308">
        <v>2012</v>
      </c>
      <c r="C524308">
        <v>36.158999999999999</v>
      </c>
      <c r="D524308">
        <v>6.5789999999999997</v>
      </c>
    </row>
    <row r="524309" spans="2:4" x14ac:dyDescent="0.3">
      <c r="B524309">
        <v>2013</v>
      </c>
      <c r="C524309">
        <v>38.015000000000001</v>
      </c>
      <c r="D524309">
        <v>5.1340000000000003</v>
      </c>
    </row>
    <row r="524310" spans="2:4" x14ac:dyDescent="0.3">
      <c r="B524310">
        <v>2014</v>
      </c>
      <c r="C524310">
        <v>39.57</v>
      </c>
      <c r="D524310">
        <v>4.0910000000000002</v>
      </c>
    </row>
    <row r="524311" spans="2:4" x14ac:dyDescent="0.3">
      <c r="B524311">
        <v>2015</v>
      </c>
      <c r="C524311">
        <v>40.896000000000001</v>
      </c>
      <c r="D524311">
        <v>3.351</v>
      </c>
    </row>
    <row r="524312" spans="2:4" x14ac:dyDescent="0.3">
      <c r="B524312">
        <v>2016</v>
      </c>
      <c r="C524312">
        <v>42.307000000000002</v>
      </c>
      <c r="D524312">
        <v>3.45</v>
      </c>
    </row>
    <row r="524313" spans="2:4" x14ac:dyDescent="0.3">
      <c r="B524313">
        <v>2017</v>
      </c>
      <c r="C524313">
        <v>44.49</v>
      </c>
      <c r="D524313">
        <v>5.1609999999999996</v>
      </c>
    </row>
    <row r="524314" spans="2:4" x14ac:dyDescent="0.3">
      <c r="B524314">
        <v>2018</v>
      </c>
      <c r="C524314">
        <v>47.186999999999998</v>
      </c>
      <c r="D524314">
        <v>6.0620000000000003</v>
      </c>
    </row>
    <row r="524315" spans="2:4" x14ac:dyDescent="0.3">
      <c r="B524315">
        <v>2019</v>
      </c>
      <c r="C524315">
        <v>49.725999999999999</v>
      </c>
      <c r="D524315">
        <v>5.38</v>
      </c>
    </row>
    <row r="524316" spans="2:4" x14ac:dyDescent="0.3">
      <c r="B524316">
        <v>2020</v>
      </c>
      <c r="C524316">
        <v>46.597999999999999</v>
      </c>
      <c r="D524316">
        <v>-6.2910000000000004</v>
      </c>
    </row>
    <row r="524317" spans="2:4" x14ac:dyDescent="0.3">
      <c r="B524317">
        <v>2021</v>
      </c>
      <c r="C524317">
        <v>51.558</v>
      </c>
      <c r="D524317">
        <v>10.644</v>
      </c>
    </row>
    <row r="524318" spans="2:4" x14ac:dyDescent="0.3">
      <c r="B524318">
        <v>2022</v>
      </c>
      <c r="C524318">
        <v>57.207999999999998</v>
      </c>
      <c r="D524318">
        <v>10.96</v>
      </c>
    </row>
    <row r="524319" spans="2:4" x14ac:dyDescent="0.3">
      <c r="B524319">
        <v>2023</v>
      </c>
      <c r="C524319">
        <v>61.689</v>
      </c>
      <c r="D524319">
        <v>7.8319999999999999</v>
      </c>
    </row>
    <row r="524320" spans="2:4" x14ac:dyDescent="0.3">
      <c r="B524320">
        <v>2024</v>
      </c>
      <c r="C524320">
        <v>67.504999999999995</v>
      </c>
      <c r="D524320">
        <v>9.4290000000000003</v>
      </c>
    </row>
    <row r="524321" spans="2:4" x14ac:dyDescent="0.3">
      <c r="B524321">
        <v>2025</v>
      </c>
      <c r="C524321">
        <v>71.540000000000006</v>
      </c>
      <c r="D524321">
        <v>5.9770000000000003</v>
      </c>
    </row>
    <row r="524322" spans="2:4" x14ac:dyDescent="0.3">
      <c r="B524322">
        <v>2026</v>
      </c>
      <c r="C524322">
        <v>75.117000000000004</v>
      </c>
      <c r="D524322">
        <v>5</v>
      </c>
    </row>
    <row r="524323" spans="2:4" x14ac:dyDescent="0.3">
      <c r="B524323">
        <v>2027</v>
      </c>
      <c r="C524323">
        <v>78.873000000000005</v>
      </c>
      <c r="D524323">
        <v>5</v>
      </c>
    </row>
    <row r="524324" spans="2:4" x14ac:dyDescent="0.3">
      <c r="B524324" t="s">
        <v>45</v>
      </c>
      <c r="C524324">
        <v>2024</v>
      </c>
      <c r="D524324">
        <v>2024</v>
      </c>
    </row>
    <row r="540673" spans="2:4" x14ac:dyDescent="0.3">
      <c r="B540673" t="s">
        <v>31</v>
      </c>
      <c r="C540673">
        <v>915</v>
      </c>
      <c r="D540673">
        <v>915</v>
      </c>
    </row>
    <row r="540674" spans="2:4" x14ac:dyDescent="0.3">
      <c r="B540674" t="s">
        <v>32</v>
      </c>
      <c r="C540674" t="s">
        <v>33</v>
      </c>
      <c r="D540674" t="s">
        <v>34</v>
      </c>
    </row>
    <row r="540675" spans="2:4" x14ac:dyDescent="0.3">
      <c r="B540675" t="s">
        <v>35</v>
      </c>
      <c r="C540675" t="s">
        <v>30</v>
      </c>
      <c r="D540675" t="s">
        <v>30</v>
      </c>
    </row>
    <row r="540676" spans="2:4" x14ac:dyDescent="0.3">
      <c r="B540676" t="s">
        <v>36</v>
      </c>
      <c r="C540676" t="s">
        <v>37</v>
      </c>
      <c r="D540676" t="s">
        <v>37</v>
      </c>
    </row>
    <row r="540677" spans="2:4" x14ac:dyDescent="0.3">
      <c r="B540677" t="s">
        <v>38</v>
      </c>
      <c r="C540677" t="s">
        <v>39</v>
      </c>
      <c r="D540677" t="s">
        <v>40</v>
      </c>
    </row>
    <row r="540678" spans="2:4" x14ac:dyDescent="0.3">
      <c r="B540678" t="s">
        <v>23</v>
      </c>
      <c r="C540678" t="s">
        <v>41</v>
      </c>
      <c r="D540678" t="s">
        <v>38</v>
      </c>
    </row>
    <row r="540679" spans="2:4" x14ac:dyDescent="0.3">
      <c r="B540679" t="s">
        <v>42</v>
      </c>
      <c r="C540679" t="s">
        <v>43</v>
      </c>
      <c r="D540679" t="s">
        <v>44</v>
      </c>
    </row>
    <row r="540680" spans="2:4" x14ac:dyDescent="0.3">
      <c r="B540680">
        <v>2000</v>
      </c>
      <c r="C540680">
        <v>16.963000000000001</v>
      </c>
      <c r="D540680">
        <v>1.865</v>
      </c>
    </row>
    <row r="540681" spans="2:4" x14ac:dyDescent="0.3">
      <c r="B540681">
        <v>2001</v>
      </c>
      <c r="C540681">
        <v>17.771999999999998</v>
      </c>
      <c r="D540681">
        <v>4.7690000000000001</v>
      </c>
    </row>
    <row r="540682" spans="2:4" x14ac:dyDescent="0.3">
      <c r="B540682">
        <v>2002</v>
      </c>
      <c r="C540682">
        <v>18.747</v>
      </c>
      <c r="D540682">
        <v>5.4870000000000001</v>
      </c>
    </row>
    <row r="540683" spans="2:4" x14ac:dyDescent="0.3">
      <c r="B540683">
        <v>2003</v>
      </c>
      <c r="C540683">
        <v>20.852</v>
      </c>
      <c r="D540683">
        <v>11.228</v>
      </c>
    </row>
    <row r="540684" spans="2:4" x14ac:dyDescent="0.3">
      <c r="B540684">
        <v>2004</v>
      </c>
      <c r="C540684">
        <v>22.061</v>
      </c>
      <c r="D540684">
        <v>5.7960000000000003</v>
      </c>
    </row>
    <row r="540685" spans="2:4" x14ac:dyDescent="0.3">
      <c r="B540685">
        <v>2005</v>
      </c>
      <c r="C540685">
        <v>24.175999999999998</v>
      </c>
      <c r="D540685">
        <v>9.5879999999999992</v>
      </c>
    </row>
    <row r="540686" spans="2:4" x14ac:dyDescent="0.3">
      <c r="B540686">
        <v>2006</v>
      </c>
      <c r="C540686">
        <v>26.454000000000001</v>
      </c>
      <c r="D540686">
        <v>9.42</v>
      </c>
    </row>
    <row r="540687" spans="2:4" x14ac:dyDescent="0.3">
      <c r="B540687">
        <v>2007</v>
      </c>
      <c r="C540687">
        <v>29.780999999999999</v>
      </c>
      <c r="D540687">
        <v>12.579000000000001</v>
      </c>
    </row>
    <row r="540688" spans="2:4" x14ac:dyDescent="0.3">
      <c r="B540688">
        <v>2008</v>
      </c>
      <c r="C540688">
        <v>30.501999999999999</v>
      </c>
      <c r="D540688">
        <v>2.419</v>
      </c>
    </row>
    <row r="540689" spans="2:4" x14ac:dyDescent="0.3">
      <c r="B540689">
        <v>2009</v>
      </c>
      <c r="C540689">
        <v>29.388000000000002</v>
      </c>
      <c r="D540689">
        <v>-3.6509999999999998</v>
      </c>
    </row>
    <row r="540690" spans="2:4" x14ac:dyDescent="0.3">
      <c r="B540690">
        <v>2010</v>
      </c>
      <c r="C540690">
        <v>31.428000000000001</v>
      </c>
      <c r="D540690">
        <v>6.9420000000000002</v>
      </c>
    </row>
    <row r="540691" spans="2:4" x14ac:dyDescent="0.3">
      <c r="B540691">
        <v>2011</v>
      </c>
      <c r="C540691">
        <v>33.927</v>
      </c>
      <c r="D540691">
        <v>7.9489999999999998</v>
      </c>
    </row>
    <row r="540692" spans="2:4" x14ac:dyDescent="0.3">
      <c r="B540692">
        <v>2012</v>
      </c>
      <c r="C540692">
        <v>36.158999999999999</v>
      </c>
      <c r="D540692">
        <v>6.5789999999999997</v>
      </c>
    </row>
    <row r="540693" spans="2:4" x14ac:dyDescent="0.3">
      <c r="B540693">
        <v>2013</v>
      </c>
      <c r="C540693">
        <v>38.015000000000001</v>
      </c>
      <c r="D540693">
        <v>5.1340000000000003</v>
      </c>
    </row>
    <row r="540694" spans="2:4" x14ac:dyDescent="0.3">
      <c r="B540694">
        <v>2014</v>
      </c>
      <c r="C540694">
        <v>39.57</v>
      </c>
      <c r="D540694">
        <v>4.0910000000000002</v>
      </c>
    </row>
    <row r="540695" spans="2:4" x14ac:dyDescent="0.3">
      <c r="B540695">
        <v>2015</v>
      </c>
      <c r="C540695">
        <v>40.896000000000001</v>
      </c>
      <c r="D540695">
        <v>3.351</v>
      </c>
    </row>
    <row r="540696" spans="2:4" x14ac:dyDescent="0.3">
      <c r="B540696">
        <v>2016</v>
      </c>
      <c r="C540696">
        <v>42.307000000000002</v>
      </c>
      <c r="D540696">
        <v>3.45</v>
      </c>
    </row>
    <row r="540697" spans="2:4" x14ac:dyDescent="0.3">
      <c r="B540697">
        <v>2017</v>
      </c>
      <c r="C540697">
        <v>44.49</v>
      </c>
      <c r="D540697">
        <v>5.1609999999999996</v>
      </c>
    </row>
    <row r="540698" spans="2:4" x14ac:dyDescent="0.3">
      <c r="B540698">
        <v>2018</v>
      </c>
      <c r="C540698">
        <v>47.186999999999998</v>
      </c>
      <c r="D540698">
        <v>6.0620000000000003</v>
      </c>
    </row>
    <row r="540699" spans="2:4" x14ac:dyDescent="0.3">
      <c r="B540699">
        <v>2019</v>
      </c>
      <c r="C540699">
        <v>49.725999999999999</v>
      </c>
      <c r="D540699">
        <v>5.38</v>
      </c>
    </row>
    <row r="540700" spans="2:4" x14ac:dyDescent="0.3">
      <c r="B540700">
        <v>2020</v>
      </c>
      <c r="C540700">
        <v>46.597999999999999</v>
      </c>
      <c r="D540700">
        <v>-6.2910000000000004</v>
      </c>
    </row>
    <row r="540701" spans="2:4" x14ac:dyDescent="0.3">
      <c r="B540701">
        <v>2021</v>
      </c>
      <c r="C540701">
        <v>51.558</v>
      </c>
      <c r="D540701">
        <v>10.644</v>
      </c>
    </row>
    <row r="540702" spans="2:4" x14ac:dyDescent="0.3">
      <c r="B540702">
        <v>2022</v>
      </c>
      <c r="C540702">
        <v>57.207999999999998</v>
      </c>
      <c r="D540702">
        <v>10.96</v>
      </c>
    </row>
    <row r="540703" spans="2:4" x14ac:dyDescent="0.3">
      <c r="B540703">
        <v>2023</v>
      </c>
      <c r="C540703">
        <v>61.689</v>
      </c>
      <c r="D540703">
        <v>7.8319999999999999</v>
      </c>
    </row>
    <row r="540704" spans="2:4" x14ac:dyDescent="0.3">
      <c r="B540704">
        <v>2024</v>
      </c>
      <c r="C540704">
        <v>67.504999999999995</v>
      </c>
      <c r="D540704">
        <v>9.4290000000000003</v>
      </c>
    </row>
    <row r="540705" spans="2:4" x14ac:dyDescent="0.3">
      <c r="B540705">
        <v>2025</v>
      </c>
      <c r="C540705">
        <v>71.540000000000006</v>
      </c>
      <c r="D540705">
        <v>5.9770000000000003</v>
      </c>
    </row>
    <row r="540706" spans="2:4" x14ac:dyDescent="0.3">
      <c r="B540706">
        <v>2026</v>
      </c>
      <c r="C540706">
        <v>75.117000000000004</v>
      </c>
      <c r="D540706">
        <v>5</v>
      </c>
    </row>
    <row r="540707" spans="2:4" x14ac:dyDescent="0.3">
      <c r="B540707">
        <v>2027</v>
      </c>
      <c r="C540707">
        <v>78.873000000000005</v>
      </c>
      <c r="D540707">
        <v>5</v>
      </c>
    </row>
    <row r="540708" spans="2:4" x14ac:dyDescent="0.3">
      <c r="B540708" t="s">
        <v>45</v>
      </c>
      <c r="C540708">
        <v>2024</v>
      </c>
      <c r="D540708">
        <v>2024</v>
      </c>
    </row>
    <row r="557057" spans="2:4" x14ac:dyDescent="0.3">
      <c r="B557057" t="s">
        <v>31</v>
      </c>
      <c r="C557057">
        <v>915</v>
      </c>
      <c r="D557057">
        <v>915</v>
      </c>
    </row>
    <row r="557058" spans="2:4" x14ac:dyDescent="0.3">
      <c r="B557058" t="s">
        <v>32</v>
      </c>
      <c r="C557058" t="s">
        <v>33</v>
      </c>
      <c r="D557058" t="s">
        <v>34</v>
      </c>
    </row>
    <row r="557059" spans="2:4" x14ac:dyDescent="0.3">
      <c r="B557059" t="s">
        <v>35</v>
      </c>
      <c r="C557059" t="s">
        <v>30</v>
      </c>
      <c r="D557059" t="s">
        <v>30</v>
      </c>
    </row>
    <row r="557060" spans="2:4" x14ac:dyDescent="0.3">
      <c r="B557060" t="s">
        <v>36</v>
      </c>
      <c r="C557060" t="s">
        <v>37</v>
      </c>
      <c r="D557060" t="s">
        <v>37</v>
      </c>
    </row>
    <row r="557061" spans="2:4" x14ac:dyDescent="0.3">
      <c r="B557061" t="s">
        <v>38</v>
      </c>
      <c r="C557061" t="s">
        <v>39</v>
      </c>
      <c r="D557061" t="s">
        <v>40</v>
      </c>
    </row>
    <row r="557062" spans="2:4" x14ac:dyDescent="0.3">
      <c r="B557062" t="s">
        <v>23</v>
      </c>
      <c r="C557062" t="s">
        <v>41</v>
      </c>
      <c r="D557062" t="s">
        <v>38</v>
      </c>
    </row>
    <row r="557063" spans="2:4" x14ac:dyDescent="0.3">
      <c r="B557063" t="s">
        <v>42</v>
      </c>
      <c r="C557063" t="s">
        <v>43</v>
      </c>
      <c r="D557063" t="s">
        <v>44</v>
      </c>
    </row>
    <row r="557064" spans="2:4" x14ac:dyDescent="0.3">
      <c r="B557064">
        <v>2000</v>
      </c>
      <c r="C557064">
        <v>16.963000000000001</v>
      </c>
      <c r="D557064">
        <v>1.865</v>
      </c>
    </row>
    <row r="557065" spans="2:4" x14ac:dyDescent="0.3">
      <c r="B557065">
        <v>2001</v>
      </c>
      <c r="C557065">
        <v>17.771999999999998</v>
      </c>
      <c r="D557065">
        <v>4.7690000000000001</v>
      </c>
    </row>
    <row r="557066" spans="2:4" x14ac:dyDescent="0.3">
      <c r="B557066">
        <v>2002</v>
      </c>
      <c r="C557066">
        <v>18.747</v>
      </c>
      <c r="D557066">
        <v>5.4870000000000001</v>
      </c>
    </row>
    <row r="557067" spans="2:4" x14ac:dyDescent="0.3">
      <c r="B557067">
        <v>2003</v>
      </c>
      <c r="C557067">
        <v>20.852</v>
      </c>
      <c r="D557067">
        <v>11.228</v>
      </c>
    </row>
    <row r="557068" spans="2:4" x14ac:dyDescent="0.3">
      <c r="B557068">
        <v>2004</v>
      </c>
      <c r="C557068">
        <v>22.061</v>
      </c>
      <c r="D557068">
        <v>5.7960000000000003</v>
      </c>
    </row>
    <row r="557069" spans="2:4" x14ac:dyDescent="0.3">
      <c r="B557069">
        <v>2005</v>
      </c>
      <c r="C557069">
        <v>24.175999999999998</v>
      </c>
      <c r="D557069">
        <v>9.5879999999999992</v>
      </c>
    </row>
    <row r="557070" spans="2:4" x14ac:dyDescent="0.3">
      <c r="B557070">
        <v>2006</v>
      </c>
      <c r="C557070">
        <v>26.454000000000001</v>
      </c>
      <c r="D557070">
        <v>9.42</v>
      </c>
    </row>
    <row r="557071" spans="2:4" x14ac:dyDescent="0.3">
      <c r="B557071">
        <v>2007</v>
      </c>
      <c r="C557071">
        <v>29.780999999999999</v>
      </c>
      <c r="D557071">
        <v>12.579000000000001</v>
      </c>
    </row>
    <row r="557072" spans="2:4" x14ac:dyDescent="0.3">
      <c r="B557072">
        <v>2008</v>
      </c>
      <c r="C557072">
        <v>30.501999999999999</v>
      </c>
      <c r="D557072">
        <v>2.419</v>
      </c>
    </row>
    <row r="557073" spans="2:4" x14ac:dyDescent="0.3">
      <c r="B557073">
        <v>2009</v>
      </c>
      <c r="C557073">
        <v>29.388000000000002</v>
      </c>
      <c r="D557073">
        <v>-3.6509999999999998</v>
      </c>
    </row>
    <row r="557074" spans="2:4" x14ac:dyDescent="0.3">
      <c r="B557074">
        <v>2010</v>
      </c>
      <c r="C557074">
        <v>31.428000000000001</v>
      </c>
      <c r="D557074">
        <v>6.9420000000000002</v>
      </c>
    </row>
    <row r="557075" spans="2:4" x14ac:dyDescent="0.3">
      <c r="B557075">
        <v>2011</v>
      </c>
      <c r="C557075">
        <v>33.927</v>
      </c>
      <c r="D557075">
        <v>7.9489999999999998</v>
      </c>
    </row>
    <row r="557076" spans="2:4" x14ac:dyDescent="0.3">
      <c r="B557076">
        <v>2012</v>
      </c>
      <c r="C557076">
        <v>36.158999999999999</v>
      </c>
      <c r="D557076">
        <v>6.5789999999999997</v>
      </c>
    </row>
    <row r="557077" spans="2:4" x14ac:dyDescent="0.3">
      <c r="B557077">
        <v>2013</v>
      </c>
      <c r="C557077">
        <v>38.015000000000001</v>
      </c>
      <c r="D557077">
        <v>5.1340000000000003</v>
      </c>
    </row>
    <row r="557078" spans="2:4" x14ac:dyDescent="0.3">
      <c r="B557078">
        <v>2014</v>
      </c>
      <c r="C557078">
        <v>39.57</v>
      </c>
      <c r="D557078">
        <v>4.0910000000000002</v>
      </c>
    </row>
    <row r="557079" spans="2:4" x14ac:dyDescent="0.3">
      <c r="B557079">
        <v>2015</v>
      </c>
      <c r="C557079">
        <v>40.896000000000001</v>
      </c>
      <c r="D557079">
        <v>3.351</v>
      </c>
    </row>
    <row r="557080" spans="2:4" x14ac:dyDescent="0.3">
      <c r="B557080">
        <v>2016</v>
      </c>
      <c r="C557080">
        <v>42.307000000000002</v>
      </c>
      <c r="D557080">
        <v>3.45</v>
      </c>
    </row>
    <row r="557081" spans="2:4" x14ac:dyDescent="0.3">
      <c r="B557081">
        <v>2017</v>
      </c>
      <c r="C557081">
        <v>44.49</v>
      </c>
      <c r="D557081">
        <v>5.1609999999999996</v>
      </c>
    </row>
    <row r="557082" spans="2:4" x14ac:dyDescent="0.3">
      <c r="B557082">
        <v>2018</v>
      </c>
      <c r="C557082">
        <v>47.186999999999998</v>
      </c>
      <c r="D557082">
        <v>6.0620000000000003</v>
      </c>
    </row>
    <row r="557083" spans="2:4" x14ac:dyDescent="0.3">
      <c r="B557083">
        <v>2019</v>
      </c>
      <c r="C557083">
        <v>49.725999999999999</v>
      </c>
      <c r="D557083">
        <v>5.38</v>
      </c>
    </row>
    <row r="557084" spans="2:4" x14ac:dyDescent="0.3">
      <c r="B557084">
        <v>2020</v>
      </c>
      <c r="C557084">
        <v>46.597999999999999</v>
      </c>
      <c r="D557084">
        <v>-6.2910000000000004</v>
      </c>
    </row>
    <row r="557085" spans="2:4" x14ac:dyDescent="0.3">
      <c r="B557085">
        <v>2021</v>
      </c>
      <c r="C557085">
        <v>51.558</v>
      </c>
      <c r="D557085">
        <v>10.644</v>
      </c>
    </row>
    <row r="557086" spans="2:4" x14ac:dyDescent="0.3">
      <c r="B557086">
        <v>2022</v>
      </c>
      <c r="C557086">
        <v>57.207999999999998</v>
      </c>
      <c r="D557086">
        <v>10.96</v>
      </c>
    </row>
    <row r="557087" spans="2:4" x14ac:dyDescent="0.3">
      <c r="B557087">
        <v>2023</v>
      </c>
      <c r="C557087">
        <v>61.689</v>
      </c>
      <c r="D557087">
        <v>7.8319999999999999</v>
      </c>
    </row>
    <row r="557088" spans="2:4" x14ac:dyDescent="0.3">
      <c r="B557088">
        <v>2024</v>
      </c>
      <c r="C557088">
        <v>67.504999999999995</v>
      </c>
      <c r="D557088">
        <v>9.4290000000000003</v>
      </c>
    </row>
    <row r="557089" spans="2:4" x14ac:dyDescent="0.3">
      <c r="B557089">
        <v>2025</v>
      </c>
      <c r="C557089">
        <v>71.540000000000006</v>
      </c>
      <c r="D557089">
        <v>5.9770000000000003</v>
      </c>
    </row>
    <row r="557090" spans="2:4" x14ac:dyDescent="0.3">
      <c r="B557090">
        <v>2026</v>
      </c>
      <c r="C557090">
        <v>75.117000000000004</v>
      </c>
      <c r="D557090">
        <v>5</v>
      </c>
    </row>
    <row r="557091" spans="2:4" x14ac:dyDescent="0.3">
      <c r="B557091">
        <v>2027</v>
      </c>
      <c r="C557091">
        <v>78.873000000000005</v>
      </c>
      <c r="D557091">
        <v>5</v>
      </c>
    </row>
    <row r="557092" spans="2:4" x14ac:dyDescent="0.3">
      <c r="B557092" t="s">
        <v>45</v>
      </c>
      <c r="C557092">
        <v>2024</v>
      </c>
      <c r="D557092">
        <v>2024</v>
      </c>
    </row>
    <row r="573441" spans="2:4" x14ac:dyDescent="0.3">
      <c r="B573441" t="s">
        <v>31</v>
      </c>
      <c r="C573441">
        <v>915</v>
      </c>
      <c r="D573441">
        <v>915</v>
      </c>
    </row>
    <row r="573442" spans="2:4" x14ac:dyDescent="0.3">
      <c r="B573442" t="s">
        <v>32</v>
      </c>
      <c r="C573442" t="s">
        <v>33</v>
      </c>
      <c r="D573442" t="s">
        <v>34</v>
      </c>
    </row>
    <row r="573443" spans="2:4" x14ac:dyDescent="0.3">
      <c r="B573443" t="s">
        <v>35</v>
      </c>
      <c r="C573443" t="s">
        <v>30</v>
      </c>
      <c r="D573443" t="s">
        <v>30</v>
      </c>
    </row>
    <row r="573444" spans="2:4" x14ac:dyDescent="0.3">
      <c r="B573444" t="s">
        <v>36</v>
      </c>
      <c r="C573444" t="s">
        <v>37</v>
      </c>
      <c r="D573444" t="s">
        <v>37</v>
      </c>
    </row>
    <row r="573445" spans="2:4" x14ac:dyDescent="0.3">
      <c r="B573445" t="s">
        <v>38</v>
      </c>
      <c r="C573445" t="s">
        <v>39</v>
      </c>
      <c r="D573445" t="s">
        <v>40</v>
      </c>
    </row>
    <row r="573446" spans="2:4" x14ac:dyDescent="0.3">
      <c r="B573446" t="s">
        <v>23</v>
      </c>
      <c r="C573446" t="s">
        <v>41</v>
      </c>
      <c r="D573446" t="s">
        <v>38</v>
      </c>
    </row>
    <row r="573447" spans="2:4" x14ac:dyDescent="0.3">
      <c r="B573447" t="s">
        <v>42</v>
      </c>
      <c r="C573447" t="s">
        <v>43</v>
      </c>
      <c r="D573447" t="s">
        <v>44</v>
      </c>
    </row>
    <row r="573448" spans="2:4" x14ac:dyDescent="0.3">
      <c r="B573448">
        <v>2000</v>
      </c>
      <c r="C573448">
        <v>16.963000000000001</v>
      </c>
      <c r="D573448">
        <v>1.865</v>
      </c>
    </row>
    <row r="573449" spans="2:4" x14ac:dyDescent="0.3">
      <c r="B573449">
        <v>2001</v>
      </c>
      <c r="C573449">
        <v>17.771999999999998</v>
      </c>
      <c r="D573449">
        <v>4.7690000000000001</v>
      </c>
    </row>
    <row r="573450" spans="2:4" x14ac:dyDescent="0.3">
      <c r="B573450">
        <v>2002</v>
      </c>
      <c r="C573450">
        <v>18.747</v>
      </c>
      <c r="D573450">
        <v>5.4870000000000001</v>
      </c>
    </row>
    <row r="573451" spans="2:4" x14ac:dyDescent="0.3">
      <c r="B573451">
        <v>2003</v>
      </c>
      <c r="C573451">
        <v>20.852</v>
      </c>
      <c r="D573451">
        <v>11.228</v>
      </c>
    </row>
    <row r="573452" spans="2:4" x14ac:dyDescent="0.3">
      <c r="B573452">
        <v>2004</v>
      </c>
      <c r="C573452">
        <v>22.061</v>
      </c>
      <c r="D573452">
        <v>5.7960000000000003</v>
      </c>
    </row>
    <row r="573453" spans="2:4" x14ac:dyDescent="0.3">
      <c r="B573453">
        <v>2005</v>
      </c>
      <c r="C573453">
        <v>24.175999999999998</v>
      </c>
      <c r="D573453">
        <v>9.5879999999999992</v>
      </c>
    </row>
    <row r="573454" spans="2:4" x14ac:dyDescent="0.3">
      <c r="B573454">
        <v>2006</v>
      </c>
      <c r="C573454">
        <v>26.454000000000001</v>
      </c>
      <c r="D573454">
        <v>9.42</v>
      </c>
    </row>
    <row r="573455" spans="2:4" x14ac:dyDescent="0.3">
      <c r="B573455">
        <v>2007</v>
      </c>
      <c r="C573455">
        <v>29.780999999999999</v>
      </c>
      <c r="D573455">
        <v>12.579000000000001</v>
      </c>
    </row>
    <row r="573456" spans="2:4" x14ac:dyDescent="0.3">
      <c r="B573456">
        <v>2008</v>
      </c>
      <c r="C573456">
        <v>30.501999999999999</v>
      </c>
      <c r="D573456">
        <v>2.419</v>
      </c>
    </row>
    <row r="573457" spans="2:4" x14ac:dyDescent="0.3">
      <c r="B573457">
        <v>2009</v>
      </c>
      <c r="C573457">
        <v>29.388000000000002</v>
      </c>
      <c r="D573457">
        <v>-3.6509999999999998</v>
      </c>
    </row>
    <row r="573458" spans="2:4" x14ac:dyDescent="0.3">
      <c r="B573458">
        <v>2010</v>
      </c>
      <c r="C573458">
        <v>31.428000000000001</v>
      </c>
      <c r="D573458">
        <v>6.9420000000000002</v>
      </c>
    </row>
    <row r="573459" spans="2:4" x14ac:dyDescent="0.3">
      <c r="B573459">
        <v>2011</v>
      </c>
      <c r="C573459">
        <v>33.927</v>
      </c>
      <c r="D573459">
        <v>7.9489999999999998</v>
      </c>
    </row>
    <row r="573460" spans="2:4" x14ac:dyDescent="0.3">
      <c r="B573460">
        <v>2012</v>
      </c>
      <c r="C573460">
        <v>36.158999999999999</v>
      </c>
      <c r="D573460">
        <v>6.5789999999999997</v>
      </c>
    </row>
    <row r="573461" spans="2:4" x14ac:dyDescent="0.3">
      <c r="B573461">
        <v>2013</v>
      </c>
      <c r="C573461">
        <v>38.015000000000001</v>
      </c>
      <c r="D573461">
        <v>5.1340000000000003</v>
      </c>
    </row>
    <row r="573462" spans="2:4" x14ac:dyDescent="0.3">
      <c r="B573462">
        <v>2014</v>
      </c>
      <c r="C573462">
        <v>39.57</v>
      </c>
      <c r="D573462">
        <v>4.0910000000000002</v>
      </c>
    </row>
    <row r="573463" spans="2:4" x14ac:dyDescent="0.3">
      <c r="B573463">
        <v>2015</v>
      </c>
      <c r="C573463">
        <v>40.896000000000001</v>
      </c>
      <c r="D573463">
        <v>3.351</v>
      </c>
    </row>
    <row r="573464" spans="2:4" x14ac:dyDescent="0.3">
      <c r="B573464">
        <v>2016</v>
      </c>
      <c r="C573464">
        <v>42.307000000000002</v>
      </c>
      <c r="D573464">
        <v>3.45</v>
      </c>
    </row>
    <row r="573465" spans="2:4" x14ac:dyDescent="0.3">
      <c r="B573465">
        <v>2017</v>
      </c>
      <c r="C573465">
        <v>44.49</v>
      </c>
      <c r="D573465">
        <v>5.1609999999999996</v>
      </c>
    </row>
    <row r="573466" spans="2:4" x14ac:dyDescent="0.3">
      <c r="B573466">
        <v>2018</v>
      </c>
      <c r="C573466">
        <v>47.186999999999998</v>
      </c>
      <c r="D573466">
        <v>6.0620000000000003</v>
      </c>
    </row>
    <row r="573467" spans="2:4" x14ac:dyDescent="0.3">
      <c r="B573467">
        <v>2019</v>
      </c>
      <c r="C573467">
        <v>49.725999999999999</v>
      </c>
      <c r="D573467">
        <v>5.38</v>
      </c>
    </row>
    <row r="573468" spans="2:4" x14ac:dyDescent="0.3">
      <c r="B573468">
        <v>2020</v>
      </c>
      <c r="C573468">
        <v>46.597999999999999</v>
      </c>
      <c r="D573468">
        <v>-6.2910000000000004</v>
      </c>
    </row>
    <row r="573469" spans="2:4" x14ac:dyDescent="0.3">
      <c r="B573469">
        <v>2021</v>
      </c>
      <c r="C573469">
        <v>51.558</v>
      </c>
      <c r="D573469">
        <v>10.644</v>
      </c>
    </row>
    <row r="573470" spans="2:4" x14ac:dyDescent="0.3">
      <c r="B573470">
        <v>2022</v>
      </c>
      <c r="C573470">
        <v>57.207999999999998</v>
      </c>
      <c r="D573470">
        <v>10.96</v>
      </c>
    </row>
    <row r="573471" spans="2:4" x14ac:dyDescent="0.3">
      <c r="B573471">
        <v>2023</v>
      </c>
      <c r="C573471">
        <v>61.689</v>
      </c>
      <c r="D573471">
        <v>7.8319999999999999</v>
      </c>
    </row>
    <row r="573472" spans="2:4" x14ac:dyDescent="0.3">
      <c r="B573472">
        <v>2024</v>
      </c>
      <c r="C573472">
        <v>67.504999999999995</v>
      </c>
      <c r="D573472">
        <v>9.4290000000000003</v>
      </c>
    </row>
    <row r="573473" spans="2:4" x14ac:dyDescent="0.3">
      <c r="B573473">
        <v>2025</v>
      </c>
      <c r="C573473">
        <v>71.540000000000006</v>
      </c>
      <c r="D573473">
        <v>5.9770000000000003</v>
      </c>
    </row>
    <row r="573474" spans="2:4" x14ac:dyDescent="0.3">
      <c r="B573474">
        <v>2026</v>
      </c>
      <c r="C573474">
        <v>75.117000000000004</v>
      </c>
      <c r="D573474">
        <v>5</v>
      </c>
    </row>
    <row r="573475" spans="2:4" x14ac:dyDescent="0.3">
      <c r="B573475">
        <v>2027</v>
      </c>
      <c r="C573475">
        <v>78.873000000000005</v>
      </c>
      <c r="D573475">
        <v>5</v>
      </c>
    </row>
    <row r="573476" spans="2:4" x14ac:dyDescent="0.3">
      <c r="B573476" t="s">
        <v>45</v>
      </c>
      <c r="C573476">
        <v>2024</v>
      </c>
      <c r="D573476">
        <v>2024</v>
      </c>
    </row>
    <row r="589825" spans="2:4" x14ac:dyDescent="0.3">
      <c r="B589825" t="s">
        <v>31</v>
      </c>
      <c r="C589825">
        <v>915</v>
      </c>
      <c r="D589825">
        <v>915</v>
      </c>
    </row>
    <row r="589826" spans="2:4" x14ac:dyDescent="0.3">
      <c r="B589826" t="s">
        <v>32</v>
      </c>
      <c r="C589826" t="s">
        <v>33</v>
      </c>
      <c r="D589826" t="s">
        <v>34</v>
      </c>
    </row>
    <row r="589827" spans="2:4" x14ac:dyDescent="0.3">
      <c r="B589827" t="s">
        <v>35</v>
      </c>
      <c r="C589827" t="s">
        <v>30</v>
      </c>
      <c r="D589827" t="s">
        <v>30</v>
      </c>
    </row>
    <row r="589828" spans="2:4" x14ac:dyDescent="0.3">
      <c r="B589828" t="s">
        <v>36</v>
      </c>
      <c r="C589828" t="s">
        <v>37</v>
      </c>
      <c r="D589828" t="s">
        <v>37</v>
      </c>
    </row>
    <row r="589829" spans="2:4" x14ac:dyDescent="0.3">
      <c r="B589829" t="s">
        <v>38</v>
      </c>
      <c r="C589829" t="s">
        <v>39</v>
      </c>
      <c r="D589829" t="s">
        <v>40</v>
      </c>
    </row>
    <row r="589830" spans="2:4" x14ac:dyDescent="0.3">
      <c r="B589830" t="s">
        <v>23</v>
      </c>
      <c r="C589830" t="s">
        <v>41</v>
      </c>
      <c r="D589830" t="s">
        <v>38</v>
      </c>
    </row>
    <row r="589831" spans="2:4" x14ac:dyDescent="0.3">
      <c r="B589831" t="s">
        <v>42</v>
      </c>
      <c r="C589831" t="s">
        <v>43</v>
      </c>
      <c r="D589831" t="s">
        <v>44</v>
      </c>
    </row>
    <row r="589832" spans="2:4" x14ac:dyDescent="0.3">
      <c r="B589832">
        <v>2000</v>
      </c>
      <c r="C589832">
        <v>16.963000000000001</v>
      </c>
      <c r="D589832">
        <v>1.865</v>
      </c>
    </row>
    <row r="589833" spans="2:4" x14ac:dyDescent="0.3">
      <c r="B589833">
        <v>2001</v>
      </c>
      <c r="C589833">
        <v>17.771999999999998</v>
      </c>
      <c r="D589833">
        <v>4.7690000000000001</v>
      </c>
    </row>
    <row r="589834" spans="2:4" x14ac:dyDescent="0.3">
      <c r="B589834">
        <v>2002</v>
      </c>
      <c r="C589834">
        <v>18.747</v>
      </c>
      <c r="D589834">
        <v>5.4870000000000001</v>
      </c>
    </row>
    <row r="589835" spans="2:4" x14ac:dyDescent="0.3">
      <c r="B589835">
        <v>2003</v>
      </c>
      <c r="C589835">
        <v>20.852</v>
      </c>
      <c r="D589835">
        <v>11.228</v>
      </c>
    </row>
    <row r="589836" spans="2:4" x14ac:dyDescent="0.3">
      <c r="B589836">
        <v>2004</v>
      </c>
      <c r="C589836">
        <v>22.061</v>
      </c>
      <c r="D589836">
        <v>5.7960000000000003</v>
      </c>
    </row>
    <row r="589837" spans="2:4" x14ac:dyDescent="0.3">
      <c r="B589837">
        <v>2005</v>
      </c>
      <c r="C589837">
        <v>24.175999999999998</v>
      </c>
      <c r="D589837">
        <v>9.5879999999999992</v>
      </c>
    </row>
    <row r="589838" spans="2:4" x14ac:dyDescent="0.3">
      <c r="B589838">
        <v>2006</v>
      </c>
      <c r="C589838">
        <v>26.454000000000001</v>
      </c>
      <c r="D589838">
        <v>9.42</v>
      </c>
    </row>
    <row r="589839" spans="2:4" x14ac:dyDescent="0.3">
      <c r="B589839">
        <v>2007</v>
      </c>
      <c r="C589839">
        <v>29.780999999999999</v>
      </c>
      <c r="D589839">
        <v>12.579000000000001</v>
      </c>
    </row>
    <row r="589840" spans="2:4" x14ac:dyDescent="0.3">
      <c r="B589840">
        <v>2008</v>
      </c>
      <c r="C589840">
        <v>30.501999999999999</v>
      </c>
      <c r="D589840">
        <v>2.419</v>
      </c>
    </row>
    <row r="589841" spans="2:4" x14ac:dyDescent="0.3">
      <c r="B589841">
        <v>2009</v>
      </c>
      <c r="C589841">
        <v>29.388000000000002</v>
      </c>
      <c r="D589841">
        <v>-3.6509999999999998</v>
      </c>
    </row>
    <row r="589842" spans="2:4" x14ac:dyDescent="0.3">
      <c r="B589842">
        <v>2010</v>
      </c>
      <c r="C589842">
        <v>31.428000000000001</v>
      </c>
      <c r="D589842">
        <v>6.9420000000000002</v>
      </c>
    </row>
    <row r="589843" spans="2:4" x14ac:dyDescent="0.3">
      <c r="B589843">
        <v>2011</v>
      </c>
      <c r="C589843">
        <v>33.927</v>
      </c>
      <c r="D589843">
        <v>7.9489999999999998</v>
      </c>
    </row>
    <row r="589844" spans="2:4" x14ac:dyDescent="0.3">
      <c r="B589844">
        <v>2012</v>
      </c>
      <c r="C589844">
        <v>36.158999999999999</v>
      </c>
      <c r="D589844">
        <v>6.5789999999999997</v>
      </c>
    </row>
    <row r="589845" spans="2:4" x14ac:dyDescent="0.3">
      <c r="B589845">
        <v>2013</v>
      </c>
      <c r="C589845">
        <v>38.015000000000001</v>
      </c>
      <c r="D589845">
        <v>5.1340000000000003</v>
      </c>
    </row>
    <row r="589846" spans="2:4" x14ac:dyDescent="0.3">
      <c r="B589846">
        <v>2014</v>
      </c>
      <c r="C589846">
        <v>39.57</v>
      </c>
      <c r="D589846">
        <v>4.0910000000000002</v>
      </c>
    </row>
    <row r="589847" spans="2:4" x14ac:dyDescent="0.3">
      <c r="B589847">
        <v>2015</v>
      </c>
      <c r="C589847">
        <v>40.896000000000001</v>
      </c>
      <c r="D589847">
        <v>3.351</v>
      </c>
    </row>
    <row r="589848" spans="2:4" x14ac:dyDescent="0.3">
      <c r="B589848">
        <v>2016</v>
      </c>
      <c r="C589848">
        <v>42.307000000000002</v>
      </c>
      <c r="D589848">
        <v>3.45</v>
      </c>
    </row>
    <row r="589849" spans="2:4" x14ac:dyDescent="0.3">
      <c r="B589849">
        <v>2017</v>
      </c>
      <c r="C589849">
        <v>44.49</v>
      </c>
      <c r="D589849">
        <v>5.1609999999999996</v>
      </c>
    </row>
    <row r="589850" spans="2:4" x14ac:dyDescent="0.3">
      <c r="B589850">
        <v>2018</v>
      </c>
      <c r="C589850">
        <v>47.186999999999998</v>
      </c>
      <c r="D589850">
        <v>6.0620000000000003</v>
      </c>
    </row>
    <row r="589851" spans="2:4" x14ac:dyDescent="0.3">
      <c r="B589851">
        <v>2019</v>
      </c>
      <c r="C589851">
        <v>49.725999999999999</v>
      </c>
      <c r="D589851">
        <v>5.38</v>
      </c>
    </row>
    <row r="589852" spans="2:4" x14ac:dyDescent="0.3">
      <c r="B589852">
        <v>2020</v>
      </c>
      <c r="C589852">
        <v>46.597999999999999</v>
      </c>
      <c r="D589852">
        <v>-6.2910000000000004</v>
      </c>
    </row>
    <row r="589853" spans="2:4" x14ac:dyDescent="0.3">
      <c r="B589853">
        <v>2021</v>
      </c>
      <c r="C589853">
        <v>51.558</v>
      </c>
      <c r="D589853">
        <v>10.644</v>
      </c>
    </row>
    <row r="589854" spans="2:4" x14ac:dyDescent="0.3">
      <c r="B589854">
        <v>2022</v>
      </c>
      <c r="C589854">
        <v>57.207999999999998</v>
      </c>
      <c r="D589854">
        <v>10.96</v>
      </c>
    </row>
    <row r="589855" spans="2:4" x14ac:dyDescent="0.3">
      <c r="B589855">
        <v>2023</v>
      </c>
      <c r="C589855">
        <v>61.689</v>
      </c>
      <c r="D589855">
        <v>7.8319999999999999</v>
      </c>
    </row>
    <row r="589856" spans="2:4" x14ac:dyDescent="0.3">
      <c r="B589856">
        <v>2024</v>
      </c>
      <c r="C589856">
        <v>67.504999999999995</v>
      </c>
      <c r="D589856">
        <v>9.4290000000000003</v>
      </c>
    </row>
    <row r="589857" spans="2:4" x14ac:dyDescent="0.3">
      <c r="B589857">
        <v>2025</v>
      </c>
      <c r="C589857">
        <v>71.540000000000006</v>
      </c>
      <c r="D589857">
        <v>5.9770000000000003</v>
      </c>
    </row>
    <row r="589858" spans="2:4" x14ac:dyDescent="0.3">
      <c r="B589858">
        <v>2026</v>
      </c>
      <c r="C589858">
        <v>75.117000000000004</v>
      </c>
      <c r="D589858">
        <v>5</v>
      </c>
    </row>
    <row r="589859" spans="2:4" x14ac:dyDescent="0.3">
      <c r="B589859">
        <v>2027</v>
      </c>
      <c r="C589859">
        <v>78.873000000000005</v>
      </c>
      <c r="D589859">
        <v>5</v>
      </c>
    </row>
    <row r="589860" spans="2:4" x14ac:dyDescent="0.3">
      <c r="B589860" t="s">
        <v>45</v>
      </c>
      <c r="C589860">
        <v>2024</v>
      </c>
      <c r="D589860">
        <v>2024</v>
      </c>
    </row>
    <row r="606209" spans="2:4" x14ac:dyDescent="0.3">
      <c r="B606209" t="s">
        <v>31</v>
      </c>
      <c r="C606209">
        <v>915</v>
      </c>
      <c r="D606209">
        <v>915</v>
      </c>
    </row>
    <row r="606210" spans="2:4" x14ac:dyDescent="0.3">
      <c r="B606210" t="s">
        <v>32</v>
      </c>
      <c r="C606210" t="s">
        <v>33</v>
      </c>
      <c r="D606210" t="s">
        <v>34</v>
      </c>
    </row>
    <row r="606211" spans="2:4" x14ac:dyDescent="0.3">
      <c r="B606211" t="s">
        <v>35</v>
      </c>
      <c r="C606211" t="s">
        <v>30</v>
      </c>
      <c r="D606211" t="s">
        <v>30</v>
      </c>
    </row>
    <row r="606212" spans="2:4" x14ac:dyDescent="0.3">
      <c r="B606212" t="s">
        <v>36</v>
      </c>
      <c r="C606212" t="s">
        <v>37</v>
      </c>
      <c r="D606212" t="s">
        <v>37</v>
      </c>
    </row>
    <row r="606213" spans="2:4" x14ac:dyDescent="0.3">
      <c r="B606213" t="s">
        <v>38</v>
      </c>
      <c r="C606213" t="s">
        <v>39</v>
      </c>
      <c r="D606213" t="s">
        <v>40</v>
      </c>
    </row>
    <row r="606214" spans="2:4" x14ac:dyDescent="0.3">
      <c r="B606214" t="s">
        <v>23</v>
      </c>
      <c r="C606214" t="s">
        <v>41</v>
      </c>
      <c r="D606214" t="s">
        <v>38</v>
      </c>
    </row>
    <row r="606215" spans="2:4" x14ac:dyDescent="0.3">
      <c r="B606215" t="s">
        <v>42</v>
      </c>
      <c r="C606215" t="s">
        <v>43</v>
      </c>
      <c r="D606215" t="s">
        <v>44</v>
      </c>
    </row>
    <row r="606216" spans="2:4" x14ac:dyDescent="0.3">
      <c r="B606216">
        <v>2000</v>
      </c>
      <c r="C606216">
        <v>16.963000000000001</v>
      </c>
      <c r="D606216">
        <v>1.865</v>
      </c>
    </row>
    <row r="606217" spans="2:4" x14ac:dyDescent="0.3">
      <c r="B606217">
        <v>2001</v>
      </c>
      <c r="C606217">
        <v>17.771999999999998</v>
      </c>
      <c r="D606217">
        <v>4.7690000000000001</v>
      </c>
    </row>
    <row r="606218" spans="2:4" x14ac:dyDescent="0.3">
      <c r="B606218">
        <v>2002</v>
      </c>
      <c r="C606218">
        <v>18.747</v>
      </c>
      <c r="D606218">
        <v>5.4870000000000001</v>
      </c>
    </row>
    <row r="606219" spans="2:4" x14ac:dyDescent="0.3">
      <c r="B606219">
        <v>2003</v>
      </c>
      <c r="C606219">
        <v>20.852</v>
      </c>
      <c r="D606219">
        <v>11.228</v>
      </c>
    </row>
    <row r="606220" spans="2:4" x14ac:dyDescent="0.3">
      <c r="B606220">
        <v>2004</v>
      </c>
      <c r="C606220">
        <v>22.061</v>
      </c>
      <c r="D606220">
        <v>5.7960000000000003</v>
      </c>
    </row>
    <row r="606221" spans="2:4" x14ac:dyDescent="0.3">
      <c r="B606221">
        <v>2005</v>
      </c>
      <c r="C606221">
        <v>24.175999999999998</v>
      </c>
      <c r="D606221">
        <v>9.5879999999999992</v>
      </c>
    </row>
    <row r="606222" spans="2:4" x14ac:dyDescent="0.3">
      <c r="B606222">
        <v>2006</v>
      </c>
      <c r="C606222">
        <v>26.454000000000001</v>
      </c>
      <c r="D606222">
        <v>9.42</v>
      </c>
    </row>
    <row r="606223" spans="2:4" x14ac:dyDescent="0.3">
      <c r="B606223">
        <v>2007</v>
      </c>
      <c r="C606223">
        <v>29.780999999999999</v>
      </c>
      <c r="D606223">
        <v>12.579000000000001</v>
      </c>
    </row>
    <row r="606224" spans="2:4" x14ac:dyDescent="0.3">
      <c r="B606224">
        <v>2008</v>
      </c>
      <c r="C606224">
        <v>30.501999999999999</v>
      </c>
      <c r="D606224">
        <v>2.419</v>
      </c>
    </row>
    <row r="606225" spans="2:4" x14ac:dyDescent="0.3">
      <c r="B606225">
        <v>2009</v>
      </c>
      <c r="C606225">
        <v>29.388000000000002</v>
      </c>
      <c r="D606225">
        <v>-3.6509999999999998</v>
      </c>
    </row>
    <row r="606226" spans="2:4" x14ac:dyDescent="0.3">
      <c r="B606226">
        <v>2010</v>
      </c>
      <c r="C606226">
        <v>31.428000000000001</v>
      </c>
      <c r="D606226">
        <v>6.9420000000000002</v>
      </c>
    </row>
    <row r="606227" spans="2:4" x14ac:dyDescent="0.3">
      <c r="B606227">
        <v>2011</v>
      </c>
      <c r="C606227">
        <v>33.927</v>
      </c>
      <c r="D606227">
        <v>7.9489999999999998</v>
      </c>
    </row>
    <row r="606228" spans="2:4" x14ac:dyDescent="0.3">
      <c r="B606228">
        <v>2012</v>
      </c>
      <c r="C606228">
        <v>36.158999999999999</v>
      </c>
      <c r="D606228">
        <v>6.5789999999999997</v>
      </c>
    </row>
    <row r="606229" spans="2:4" x14ac:dyDescent="0.3">
      <c r="B606229">
        <v>2013</v>
      </c>
      <c r="C606229">
        <v>38.015000000000001</v>
      </c>
      <c r="D606229">
        <v>5.1340000000000003</v>
      </c>
    </row>
    <row r="606230" spans="2:4" x14ac:dyDescent="0.3">
      <c r="B606230">
        <v>2014</v>
      </c>
      <c r="C606230">
        <v>39.57</v>
      </c>
      <c r="D606230">
        <v>4.0910000000000002</v>
      </c>
    </row>
    <row r="606231" spans="2:4" x14ac:dyDescent="0.3">
      <c r="B606231">
        <v>2015</v>
      </c>
      <c r="C606231">
        <v>40.896000000000001</v>
      </c>
      <c r="D606231">
        <v>3.351</v>
      </c>
    </row>
    <row r="606232" spans="2:4" x14ac:dyDescent="0.3">
      <c r="B606232">
        <v>2016</v>
      </c>
      <c r="C606232">
        <v>42.307000000000002</v>
      </c>
      <c r="D606232">
        <v>3.45</v>
      </c>
    </row>
    <row r="606233" spans="2:4" x14ac:dyDescent="0.3">
      <c r="B606233">
        <v>2017</v>
      </c>
      <c r="C606233">
        <v>44.49</v>
      </c>
      <c r="D606233">
        <v>5.1609999999999996</v>
      </c>
    </row>
    <row r="606234" spans="2:4" x14ac:dyDescent="0.3">
      <c r="B606234">
        <v>2018</v>
      </c>
      <c r="C606234">
        <v>47.186999999999998</v>
      </c>
      <c r="D606234">
        <v>6.0620000000000003</v>
      </c>
    </row>
    <row r="606235" spans="2:4" x14ac:dyDescent="0.3">
      <c r="B606235">
        <v>2019</v>
      </c>
      <c r="C606235">
        <v>49.725999999999999</v>
      </c>
      <c r="D606235">
        <v>5.38</v>
      </c>
    </row>
    <row r="606236" spans="2:4" x14ac:dyDescent="0.3">
      <c r="B606236">
        <v>2020</v>
      </c>
      <c r="C606236">
        <v>46.597999999999999</v>
      </c>
      <c r="D606236">
        <v>-6.2910000000000004</v>
      </c>
    </row>
    <row r="606237" spans="2:4" x14ac:dyDescent="0.3">
      <c r="B606237">
        <v>2021</v>
      </c>
      <c r="C606237">
        <v>51.558</v>
      </c>
      <c r="D606237">
        <v>10.644</v>
      </c>
    </row>
    <row r="606238" spans="2:4" x14ac:dyDescent="0.3">
      <c r="B606238">
        <v>2022</v>
      </c>
      <c r="C606238">
        <v>57.207999999999998</v>
      </c>
      <c r="D606238">
        <v>10.96</v>
      </c>
    </row>
    <row r="606239" spans="2:4" x14ac:dyDescent="0.3">
      <c r="B606239">
        <v>2023</v>
      </c>
      <c r="C606239">
        <v>61.689</v>
      </c>
      <c r="D606239">
        <v>7.8319999999999999</v>
      </c>
    </row>
    <row r="606240" spans="2:4" x14ac:dyDescent="0.3">
      <c r="B606240">
        <v>2024</v>
      </c>
      <c r="C606240">
        <v>67.504999999999995</v>
      </c>
      <c r="D606240">
        <v>9.4290000000000003</v>
      </c>
    </row>
    <row r="606241" spans="2:4" x14ac:dyDescent="0.3">
      <c r="B606241">
        <v>2025</v>
      </c>
      <c r="C606241">
        <v>71.540000000000006</v>
      </c>
      <c r="D606241">
        <v>5.9770000000000003</v>
      </c>
    </row>
    <row r="606242" spans="2:4" x14ac:dyDescent="0.3">
      <c r="B606242">
        <v>2026</v>
      </c>
      <c r="C606242">
        <v>75.117000000000004</v>
      </c>
      <c r="D606242">
        <v>5</v>
      </c>
    </row>
    <row r="606243" spans="2:4" x14ac:dyDescent="0.3">
      <c r="B606243">
        <v>2027</v>
      </c>
      <c r="C606243">
        <v>78.873000000000005</v>
      </c>
      <c r="D606243">
        <v>5</v>
      </c>
    </row>
    <row r="606244" spans="2:4" x14ac:dyDescent="0.3">
      <c r="B606244" t="s">
        <v>45</v>
      </c>
      <c r="C606244">
        <v>2024</v>
      </c>
      <c r="D606244">
        <v>2024</v>
      </c>
    </row>
    <row r="622593" spans="2:4" x14ac:dyDescent="0.3">
      <c r="B622593" t="s">
        <v>31</v>
      </c>
      <c r="C622593">
        <v>915</v>
      </c>
      <c r="D622593">
        <v>915</v>
      </c>
    </row>
    <row r="622594" spans="2:4" x14ac:dyDescent="0.3">
      <c r="B622594" t="s">
        <v>32</v>
      </c>
      <c r="C622594" t="s">
        <v>33</v>
      </c>
      <c r="D622594" t="s">
        <v>34</v>
      </c>
    </row>
    <row r="622595" spans="2:4" x14ac:dyDescent="0.3">
      <c r="B622595" t="s">
        <v>35</v>
      </c>
      <c r="C622595" t="s">
        <v>30</v>
      </c>
      <c r="D622595" t="s">
        <v>30</v>
      </c>
    </row>
    <row r="622596" spans="2:4" x14ac:dyDescent="0.3">
      <c r="B622596" t="s">
        <v>36</v>
      </c>
      <c r="C622596" t="s">
        <v>37</v>
      </c>
      <c r="D622596" t="s">
        <v>37</v>
      </c>
    </row>
    <row r="622597" spans="2:4" x14ac:dyDescent="0.3">
      <c r="B622597" t="s">
        <v>38</v>
      </c>
      <c r="C622597" t="s">
        <v>39</v>
      </c>
      <c r="D622597" t="s">
        <v>40</v>
      </c>
    </row>
    <row r="622598" spans="2:4" x14ac:dyDescent="0.3">
      <c r="B622598" t="s">
        <v>23</v>
      </c>
      <c r="C622598" t="s">
        <v>41</v>
      </c>
      <c r="D622598" t="s">
        <v>38</v>
      </c>
    </row>
    <row r="622599" spans="2:4" x14ac:dyDescent="0.3">
      <c r="B622599" t="s">
        <v>42</v>
      </c>
      <c r="C622599" t="s">
        <v>43</v>
      </c>
      <c r="D622599" t="s">
        <v>44</v>
      </c>
    </row>
    <row r="622600" spans="2:4" x14ac:dyDescent="0.3">
      <c r="B622600">
        <v>2000</v>
      </c>
      <c r="C622600">
        <v>16.963000000000001</v>
      </c>
      <c r="D622600">
        <v>1.865</v>
      </c>
    </row>
    <row r="622601" spans="2:4" x14ac:dyDescent="0.3">
      <c r="B622601">
        <v>2001</v>
      </c>
      <c r="C622601">
        <v>17.771999999999998</v>
      </c>
      <c r="D622601">
        <v>4.7690000000000001</v>
      </c>
    </row>
    <row r="622602" spans="2:4" x14ac:dyDescent="0.3">
      <c r="B622602">
        <v>2002</v>
      </c>
      <c r="C622602">
        <v>18.747</v>
      </c>
      <c r="D622602">
        <v>5.4870000000000001</v>
      </c>
    </row>
    <row r="622603" spans="2:4" x14ac:dyDescent="0.3">
      <c r="B622603">
        <v>2003</v>
      </c>
      <c r="C622603">
        <v>20.852</v>
      </c>
      <c r="D622603">
        <v>11.228</v>
      </c>
    </row>
    <row r="622604" spans="2:4" x14ac:dyDescent="0.3">
      <c r="B622604">
        <v>2004</v>
      </c>
      <c r="C622604">
        <v>22.061</v>
      </c>
      <c r="D622604">
        <v>5.7960000000000003</v>
      </c>
    </row>
    <row r="622605" spans="2:4" x14ac:dyDescent="0.3">
      <c r="B622605">
        <v>2005</v>
      </c>
      <c r="C622605">
        <v>24.175999999999998</v>
      </c>
      <c r="D622605">
        <v>9.5879999999999992</v>
      </c>
    </row>
    <row r="622606" spans="2:4" x14ac:dyDescent="0.3">
      <c r="B622606">
        <v>2006</v>
      </c>
      <c r="C622606">
        <v>26.454000000000001</v>
      </c>
      <c r="D622606">
        <v>9.42</v>
      </c>
    </row>
    <row r="622607" spans="2:4" x14ac:dyDescent="0.3">
      <c r="B622607">
        <v>2007</v>
      </c>
      <c r="C622607">
        <v>29.780999999999999</v>
      </c>
      <c r="D622607">
        <v>12.579000000000001</v>
      </c>
    </row>
    <row r="622608" spans="2:4" x14ac:dyDescent="0.3">
      <c r="B622608">
        <v>2008</v>
      </c>
      <c r="C622608">
        <v>30.501999999999999</v>
      </c>
      <c r="D622608">
        <v>2.419</v>
      </c>
    </row>
    <row r="622609" spans="2:4" x14ac:dyDescent="0.3">
      <c r="B622609">
        <v>2009</v>
      </c>
      <c r="C622609">
        <v>29.388000000000002</v>
      </c>
      <c r="D622609">
        <v>-3.6509999999999998</v>
      </c>
    </row>
    <row r="622610" spans="2:4" x14ac:dyDescent="0.3">
      <c r="B622610">
        <v>2010</v>
      </c>
      <c r="C622610">
        <v>31.428000000000001</v>
      </c>
      <c r="D622610">
        <v>6.9420000000000002</v>
      </c>
    </row>
    <row r="622611" spans="2:4" x14ac:dyDescent="0.3">
      <c r="B622611">
        <v>2011</v>
      </c>
      <c r="C622611">
        <v>33.927</v>
      </c>
      <c r="D622611">
        <v>7.9489999999999998</v>
      </c>
    </row>
    <row r="622612" spans="2:4" x14ac:dyDescent="0.3">
      <c r="B622612">
        <v>2012</v>
      </c>
      <c r="C622612">
        <v>36.158999999999999</v>
      </c>
      <c r="D622612">
        <v>6.5789999999999997</v>
      </c>
    </row>
    <row r="622613" spans="2:4" x14ac:dyDescent="0.3">
      <c r="B622613">
        <v>2013</v>
      </c>
      <c r="C622613">
        <v>38.015000000000001</v>
      </c>
      <c r="D622613">
        <v>5.1340000000000003</v>
      </c>
    </row>
    <row r="622614" spans="2:4" x14ac:dyDescent="0.3">
      <c r="B622614">
        <v>2014</v>
      </c>
      <c r="C622614">
        <v>39.57</v>
      </c>
      <c r="D622614">
        <v>4.0910000000000002</v>
      </c>
    </row>
    <row r="622615" spans="2:4" x14ac:dyDescent="0.3">
      <c r="B622615">
        <v>2015</v>
      </c>
      <c r="C622615">
        <v>40.896000000000001</v>
      </c>
      <c r="D622615">
        <v>3.351</v>
      </c>
    </row>
    <row r="622616" spans="2:4" x14ac:dyDescent="0.3">
      <c r="B622616">
        <v>2016</v>
      </c>
      <c r="C622616">
        <v>42.307000000000002</v>
      </c>
      <c r="D622616">
        <v>3.45</v>
      </c>
    </row>
    <row r="622617" spans="2:4" x14ac:dyDescent="0.3">
      <c r="B622617">
        <v>2017</v>
      </c>
      <c r="C622617">
        <v>44.49</v>
      </c>
      <c r="D622617">
        <v>5.1609999999999996</v>
      </c>
    </row>
    <row r="622618" spans="2:4" x14ac:dyDescent="0.3">
      <c r="B622618">
        <v>2018</v>
      </c>
      <c r="C622618">
        <v>47.186999999999998</v>
      </c>
      <c r="D622618">
        <v>6.0620000000000003</v>
      </c>
    </row>
    <row r="622619" spans="2:4" x14ac:dyDescent="0.3">
      <c r="B622619">
        <v>2019</v>
      </c>
      <c r="C622619">
        <v>49.725999999999999</v>
      </c>
      <c r="D622619">
        <v>5.38</v>
      </c>
    </row>
    <row r="622620" spans="2:4" x14ac:dyDescent="0.3">
      <c r="B622620">
        <v>2020</v>
      </c>
      <c r="C622620">
        <v>46.597999999999999</v>
      </c>
      <c r="D622620">
        <v>-6.2910000000000004</v>
      </c>
    </row>
    <row r="622621" spans="2:4" x14ac:dyDescent="0.3">
      <c r="B622621">
        <v>2021</v>
      </c>
      <c r="C622621">
        <v>51.558</v>
      </c>
      <c r="D622621">
        <v>10.644</v>
      </c>
    </row>
    <row r="622622" spans="2:4" x14ac:dyDescent="0.3">
      <c r="B622622">
        <v>2022</v>
      </c>
      <c r="C622622">
        <v>57.207999999999998</v>
      </c>
      <c r="D622622">
        <v>10.96</v>
      </c>
    </row>
    <row r="622623" spans="2:4" x14ac:dyDescent="0.3">
      <c r="B622623">
        <v>2023</v>
      </c>
      <c r="C622623">
        <v>61.689</v>
      </c>
      <c r="D622623">
        <v>7.8319999999999999</v>
      </c>
    </row>
    <row r="622624" spans="2:4" x14ac:dyDescent="0.3">
      <c r="B622624">
        <v>2024</v>
      </c>
      <c r="C622624">
        <v>67.504999999999995</v>
      </c>
      <c r="D622624">
        <v>9.4290000000000003</v>
      </c>
    </row>
    <row r="622625" spans="2:4" x14ac:dyDescent="0.3">
      <c r="B622625">
        <v>2025</v>
      </c>
      <c r="C622625">
        <v>71.540000000000006</v>
      </c>
      <c r="D622625">
        <v>5.9770000000000003</v>
      </c>
    </row>
    <row r="622626" spans="2:4" x14ac:dyDescent="0.3">
      <c r="B622626">
        <v>2026</v>
      </c>
      <c r="C622626">
        <v>75.117000000000004</v>
      </c>
      <c r="D622626">
        <v>5</v>
      </c>
    </row>
    <row r="622627" spans="2:4" x14ac:dyDescent="0.3">
      <c r="B622627">
        <v>2027</v>
      </c>
      <c r="C622627">
        <v>78.873000000000005</v>
      </c>
      <c r="D622627">
        <v>5</v>
      </c>
    </row>
    <row r="622628" spans="2:4" x14ac:dyDescent="0.3">
      <c r="B622628" t="s">
        <v>45</v>
      </c>
      <c r="C622628">
        <v>2024</v>
      </c>
      <c r="D622628">
        <v>2024</v>
      </c>
    </row>
    <row r="638977" spans="2:4" x14ac:dyDescent="0.3">
      <c r="B638977" t="s">
        <v>31</v>
      </c>
      <c r="C638977">
        <v>915</v>
      </c>
      <c r="D638977">
        <v>915</v>
      </c>
    </row>
    <row r="638978" spans="2:4" x14ac:dyDescent="0.3">
      <c r="B638978" t="s">
        <v>32</v>
      </c>
      <c r="C638978" t="s">
        <v>33</v>
      </c>
      <c r="D638978" t="s">
        <v>34</v>
      </c>
    </row>
    <row r="638979" spans="2:4" x14ac:dyDescent="0.3">
      <c r="B638979" t="s">
        <v>35</v>
      </c>
      <c r="C638979" t="s">
        <v>30</v>
      </c>
      <c r="D638979" t="s">
        <v>30</v>
      </c>
    </row>
    <row r="638980" spans="2:4" x14ac:dyDescent="0.3">
      <c r="B638980" t="s">
        <v>36</v>
      </c>
      <c r="C638980" t="s">
        <v>37</v>
      </c>
      <c r="D638980" t="s">
        <v>37</v>
      </c>
    </row>
    <row r="638981" spans="2:4" x14ac:dyDescent="0.3">
      <c r="B638981" t="s">
        <v>38</v>
      </c>
      <c r="C638981" t="s">
        <v>39</v>
      </c>
      <c r="D638981" t="s">
        <v>40</v>
      </c>
    </row>
    <row r="638982" spans="2:4" x14ac:dyDescent="0.3">
      <c r="B638982" t="s">
        <v>23</v>
      </c>
      <c r="C638982" t="s">
        <v>41</v>
      </c>
      <c r="D638982" t="s">
        <v>38</v>
      </c>
    </row>
    <row r="638983" spans="2:4" x14ac:dyDescent="0.3">
      <c r="B638983" t="s">
        <v>42</v>
      </c>
      <c r="C638983" t="s">
        <v>43</v>
      </c>
      <c r="D638983" t="s">
        <v>44</v>
      </c>
    </row>
    <row r="638984" spans="2:4" x14ac:dyDescent="0.3">
      <c r="B638984">
        <v>2000</v>
      </c>
      <c r="C638984">
        <v>16.963000000000001</v>
      </c>
      <c r="D638984">
        <v>1.865</v>
      </c>
    </row>
    <row r="638985" spans="2:4" x14ac:dyDescent="0.3">
      <c r="B638985">
        <v>2001</v>
      </c>
      <c r="C638985">
        <v>17.771999999999998</v>
      </c>
      <c r="D638985">
        <v>4.7690000000000001</v>
      </c>
    </row>
    <row r="638986" spans="2:4" x14ac:dyDescent="0.3">
      <c r="B638986">
        <v>2002</v>
      </c>
      <c r="C638986">
        <v>18.747</v>
      </c>
      <c r="D638986">
        <v>5.4870000000000001</v>
      </c>
    </row>
    <row r="638987" spans="2:4" x14ac:dyDescent="0.3">
      <c r="B638987">
        <v>2003</v>
      </c>
      <c r="C638987">
        <v>20.852</v>
      </c>
      <c r="D638987">
        <v>11.228</v>
      </c>
    </row>
    <row r="638988" spans="2:4" x14ac:dyDescent="0.3">
      <c r="B638988">
        <v>2004</v>
      </c>
      <c r="C638988">
        <v>22.061</v>
      </c>
      <c r="D638988">
        <v>5.7960000000000003</v>
      </c>
    </row>
    <row r="638989" spans="2:4" x14ac:dyDescent="0.3">
      <c r="B638989">
        <v>2005</v>
      </c>
      <c r="C638989">
        <v>24.175999999999998</v>
      </c>
      <c r="D638989">
        <v>9.5879999999999992</v>
      </c>
    </row>
    <row r="638990" spans="2:4" x14ac:dyDescent="0.3">
      <c r="B638990">
        <v>2006</v>
      </c>
      <c r="C638990">
        <v>26.454000000000001</v>
      </c>
      <c r="D638990">
        <v>9.42</v>
      </c>
    </row>
    <row r="638991" spans="2:4" x14ac:dyDescent="0.3">
      <c r="B638991">
        <v>2007</v>
      </c>
      <c r="C638991">
        <v>29.780999999999999</v>
      </c>
      <c r="D638991">
        <v>12.579000000000001</v>
      </c>
    </row>
    <row r="638992" spans="2:4" x14ac:dyDescent="0.3">
      <c r="B638992">
        <v>2008</v>
      </c>
      <c r="C638992">
        <v>30.501999999999999</v>
      </c>
      <c r="D638992">
        <v>2.419</v>
      </c>
    </row>
    <row r="638993" spans="2:4" x14ac:dyDescent="0.3">
      <c r="B638993">
        <v>2009</v>
      </c>
      <c r="C638993">
        <v>29.388000000000002</v>
      </c>
      <c r="D638993">
        <v>-3.6509999999999998</v>
      </c>
    </row>
    <row r="638994" spans="2:4" x14ac:dyDescent="0.3">
      <c r="B638994">
        <v>2010</v>
      </c>
      <c r="C638994">
        <v>31.428000000000001</v>
      </c>
      <c r="D638994">
        <v>6.9420000000000002</v>
      </c>
    </row>
    <row r="638995" spans="2:4" x14ac:dyDescent="0.3">
      <c r="B638995">
        <v>2011</v>
      </c>
      <c r="C638995">
        <v>33.927</v>
      </c>
      <c r="D638995">
        <v>7.9489999999999998</v>
      </c>
    </row>
    <row r="638996" spans="2:4" x14ac:dyDescent="0.3">
      <c r="B638996">
        <v>2012</v>
      </c>
      <c r="C638996">
        <v>36.158999999999999</v>
      </c>
      <c r="D638996">
        <v>6.5789999999999997</v>
      </c>
    </row>
    <row r="638997" spans="2:4" x14ac:dyDescent="0.3">
      <c r="B638997">
        <v>2013</v>
      </c>
      <c r="C638997">
        <v>38.015000000000001</v>
      </c>
      <c r="D638997">
        <v>5.1340000000000003</v>
      </c>
    </row>
    <row r="638998" spans="2:4" x14ac:dyDescent="0.3">
      <c r="B638998">
        <v>2014</v>
      </c>
      <c r="C638998">
        <v>39.57</v>
      </c>
      <c r="D638998">
        <v>4.0910000000000002</v>
      </c>
    </row>
    <row r="638999" spans="2:4" x14ac:dyDescent="0.3">
      <c r="B638999">
        <v>2015</v>
      </c>
      <c r="C638999">
        <v>40.896000000000001</v>
      </c>
      <c r="D638999">
        <v>3.351</v>
      </c>
    </row>
    <row r="639000" spans="2:4" x14ac:dyDescent="0.3">
      <c r="B639000">
        <v>2016</v>
      </c>
      <c r="C639000">
        <v>42.307000000000002</v>
      </c>
      <c r="D639000">
        <v>3.45</v>
      </c>
    </row>
    <row r="639001" spans="2:4" x14ac:dyDescent="0.3">
      <c r="B639001">
        <v>2017</v>
      </c>
      <c r="C639001">
        <v>44.49</v>
      </c>
      <c r="D639001">
        <v>5.1609999999999996</v>
      </c>
    </row>
    <row r="639002" spans="2:4" x14ac:dyDescent="0.3">
      <c r="B639002">
        <v>2018</v>
      </c>
      <c r="C639002">
        <v>47.186999999999998</v>
      </c>
      <c r="D639002">
        <v>6.0620000000000003</v>
      </c>
    </row>
    <row r="639003" spans="2:4" x14ac:dyDescent="0.3">
      <c r="B639003">
        <v>2019</v>
      </c>
      <c r="C639003">
        <v>49.725999999999999</v>
      </c>
      <c r="D639003">
        <v>5.38</v>
      </c>
    </row>
    <row r="639004" spans="2:4" x14ac:dyDescent="0.3">
      <c r="B639004">
        <v>2020</v>
      </c>
      <c r="C639004">
        <v>46.597999999999999</v>
      </c>
      <c r="D639004">
        <v>-6.2910000000000004</v>
      </c>
    </row>
    <row r="639005" spans="2:4" x14ac:dyDescent="0.3">
      <c r="B639005">
        <v>2021</v>
      </c>
      <c r="C639005">
        <v>51.558</v>
      </c>
      <c r="D639005">
        <v>10.644</v>
      </c>
    </row>
    <row r="639006" spans="2:4" x14ac:dyDescent="0.3">
      <c r="B639006">
        <v>2022</v>
      </c>
      <c r="C639006">
        <v>57.207999999999998</v>
      </c>
      <c r="D639006">
        <v>10.96</v>
      </c>
    </row>
    <row r="639007" spans="2:4" x14ac:dyDescent="0.3">
      <c r="B639007">
        <v>2023</v>
      </c>
      <c r="C639007">
        <v>61.689</v>
      </c>
      <c r="D639007">
        <v>7.8319999999999999</v>
      </c>
    </row>
    <row r="639008" spans="2:4" x14ac:dyDescent="0.3">
      <c r="B639008">
        <v>2024</v>
      </c>
      <c r="C639008">
        <v>67.504999999999995</v>
      </c>
      <c r="D639008">
        <v>9.4290000000000003</v>
      </c>
    </row>
    <row r="639009" spans="2:4" x14ac:dyDescent="0.3">
      <c r="B639009">
        <v>2025</v>
      </c>
      <c r="C639009">
        <v>71.540000000000006</v>
      </c>
      <c r="D639009">
        <v>5.9770000000000003</v>
      </c>
    </row>
    <row r="639010" spans="2:4" x14ac:dyDescent="0.3">
      <c r="B639010">
        <v>2026</v>
      </c>
      <c r="C639010">
        <v>75.117000000000004</v>
      </c>
      <c r="D639010">
        <v>5</v>
      </c>
    </row>
    <row r="639011" spans="2:4" x14ac:dyDescent="0.3">
      <c r="B639011">
        <v>2027</v>
      </c>
      <c r="C639011">
        <v>78.873000000000005</v>
      </c>
      <c r="D639011">
        <v>5</v>
      </c>
    </row>
    <row r="639012" spans="2:4" x14ac:dyDescent="0.3">
      <c r="B639012" t="s">
        <v>45</v>
      </c>
      <c r="C639012">
        <v>2024</v>
      </c>
      <c r="D639012">
        <v>2024</v>
      </c>
    </row>
    <row r="655361" spans="2:4" x14ac:dyDescent="0.3">
      <c r="B655361" t="s">
        <v>31</v>
      </c>
      <c r="C655361">
        <v>915</v>
      </c>
      <c r="D655361">
        <v>915</v>
      </c>
    </row>
    <row r="655362" spans="2:4" x14ac:dyDescent="0.3">
      <c r="B655362" t="s">
        <v>32</v>
      </c>
      <c r="C655362" t="s">
        <v>33</v>
      </c>
      <c r="D655362" t="s">
        <v>34</v>
      </c>
    </row>
    <row r="655363" spans="2:4" x14ac:dyDescent="0.3">
      <c r="B655363" t="s">
        <v>35</v>
      </c>
      <c r="C655363" t="s">
        <v>30</v>
      </c>
      <c r="D655363" t="s">
        <v>30</v>
      </c>
    </row>
    <row r="655364" spans="2:4" x14ac:dyDescent="0.3">
      <c r="B655364" t="s">
        <v>36</v>
      </c>
      <c r="C655364" t="s">
        <v>37</v>
      </c>
      <c r="D655364" t="s">
        <v>37</v>
      </c>
    </row>
    <row r="655365" spans="2:4" x14ac:dyDescent="0.3">
      <c r="B655365" t="s">
        <v>38</v>
      </c>
      <c r="C655365" t="s">
        <v>39</v>
      </c>
      <c r="D655365" t="s">
        <v>40</v>
      </c>
    </row>
    <row r="655366" spans="2:4" x14ac:dyDescent="0.3">
      <c r="B655366" t="s">
        <v>23</v>
      </c>
      <c r="C655366" t="s">
        <v>41</v>
      </c>
      <c r="D655366" t="s">
        <v>38</v>
      </c>
    </row>
    <row r="655367" spans="2:4" x14ac:dyDescent="0.3">
      <c r="B655367" t="s">
        <v>42</v>
      </c>
      <c r="C655367" t="s">
        <v>43</v>
      </c>
      <c r="D655367" t="s">
        <v>44</v>
      </c>
    </row>
    <row r="655368" spans="2:4" x14ac:dyDescent="0.3">
      <c r="B655368">
        <v>2000</v>
      </c>
      <c r="C655368">
        <v>16.963000000000001</v>
      </c>
      <c r="D655368">
        <v>1.865</v>
      </c>
    </row>
    <row r="655369" spans="2:4" x14ac:dyDescent="0.3">
      <c r="B655369">
        <v>2001</v>
      </c>
      <c r="C655369">
        <v>17.771999999999998</v>
      </c>
      <c r="D655369">
        <v>4.7690000000000001</v>
      </c>
    </row>
    <row r="655370" spans="2:4" x14ac:dyDescent="0.3">
      <c r="B655370">
        <v>2002</v>
      </c>
      <c r="C655370">
        <v>18.747</v>
      </c>
      <c r="D655370">
        <v>5.4870000000000001</v>
      </c>
    </row>
    <row r="655371" spans="2:4" x14ac:dyDescent="0.3">
      <c r="B655371">
        <v>2003</v>
      </c>
      <c r="C655371">
        <v>20.852</v>
      </c>
      <c r="D655371">
        <v>11.228</v>
      </c>
    </row>
    <row r="655372" spans="2:4" x14ac:dyDescent="0.3">
      <c r="B655372">
        <v>2004</v>
      </c>
      <c r="C655372">
        <v>22.061</v>
      </c>
      <c r="D655372">
        <v>5.7960000000000003</v>
      </c>
    </row>
    <row r="655373" spans="2:4" x14ac:dyDescent="0.3">
      <c r="B655373">
        <v>2005</v>
      </c>
      <c r="C655373">
        <v>24.175999999999998</v>
      </c>
      <c r="D655373">
        <v>9.5879999999999992</v>
      </c>
    </row>
    <row r="655374" spans="2:4" x14ac:dyDescent="0.3">
      <c r="B655374">
        <v>2006</v>
      </c>
      <c r="C655374">
        <v>26.454000000000001</v>
      </c>
      <c r="D655374">
        <v>9.42</v>
      </c>
    </row>
    <row r="655375" spans="2:4" x14ac:dyDescent="0.3">
      <c r="B655375">
        <v>2007</v>
      </c>
      <c r="C655375">
        <v>29.780999999999999</v>
      </c>
      <c r="D655375">
        <v>12.579000000000001</v>
      </c>
    </row>
    <row r="655376" spans="2:4" x14ac:dyDescent="0.3">
      <c r="B655376">
        <v>2008</v>
      </c>
      <c r="C655376">
        <v>30.501999999999999</v>
      </c>
      <c r="D655376">
        <v>2.419</v>
      </c>
    </row>
    <row r="655377" spans="2:4" x14ac:dyDescent="0.3">
      <c r="B655377">
        <v>2009</v>
      </c>
      <c r="C655377">
        <v>29.388000000000002</v>
      </c>
      <c r="D655377">
        <v>-3.6509999999999998</v>
      </c>
    </row>
    <row r="655378" spans="2:4" x14ac:dyDescent="0.3">
      <c r="B655378">
        <v>2010</v>
      </c>
      <c r="C655378">
        <v>31.428000000000001</v>
      </c>
      <c r="D655378">
        <v>6.9420000000000002</v>
      </c>
    </row>
    <row r="655379" spans="2:4" x14ac:dyDescent="0.3">
      <c r="B655379">
        <v>2011</v>
      </c>
      <c r="C655379">
        <v>33.927</v>
      </c>
      <c r="D655379">
        <v>7.9489999999999998</v>
      </c>
    </row>
    <row r="655380" spans="2:4" x14ac:dyDescent="0.3">
      <c r="B655380">
        <v>2012</v>
      </c>
      <c r="C655380">
        <v>36.158999999999999</v>
      </c>
      <c r="D655380">
        <v>6.5789999999999997</v>
      </c>
    </row>
    <row r="655381" spans="2:4" x14ac:dyDescent="0.3">
      <c r="B655381">
        <v>2013</v>
      </c>
      <c r="C655381">
        <v>38.015000000000001</v>
      </c>
      <c r="D655381">
        <v>5.1340000000000003</v>
      </c>
    </row>
    <row r="655382" spans="2:4" x14ac:dyDescent="0.3">
      <c r="B655382">
        <v>2014</v>
      </c>
      <c r="C655382">
        <v>39.57</v>
      </c>
      <c r="D655382">
        <v>4.0910000000000002</v>
      </c>
    </row>
    <row r="655383" spans="2:4" x14ac:dyDescent="0.3">
      <c r="B655383">
        <v>2015</v>
      </c>
      <c r="C655383">
        <v>40.896000000000001</v>
      </c>
      <c r="D655383">
        <v>3.351</v>
      </c>
    </row>
    <row r="655384" spans="2:4" x14ac:dyDescent="0.3">
      <c r="B655384">
        <v>2016</v>
      </c>
      <c r="C655384">
        <v>42.307000000000002</v>
      </c>
      <c r="D655384">
        <v>3.45</v>
      </c>
    </row>
    <row r="655385" spans="2:4" x14ac:dyDescent="0.3">
      <c r="B655385">
        <v>2017</v>
      </c>
      <c r="C655385">
        <v>44.49</v>
      </c>
      <c r="D655385">
        <v>5.1609999999999996</v>
      </c>
    </row>
    <row r="655386" spans="2:4" x14ac:dyDescent="0.3">
      <c r="B655386">
        <v>2018</v>
      </c>
      <c r="C655386">
        <v>47.186999999999998</v>
      </c>
      <c r="D655386">
        <v>6.0620000000000003</v>
      </c>
    </row>
    <row r="655387" spans="2:4" x14ac:dyDescent="0.3">
      <c r="B655387">
        <v>2019</v>
      </c>
      <c r="C655387">
        <v>49.725999999999999</v>
      </c>
      <c r="D655387">
        <v>5.38</v>
      </c>
    </row>
    <row r="655388" spans="2:4" x14ac:dyDescent="0.3">
      <c r="B655388">
        <v>2020</v>
      </c>
      <c r="C655388">
        <v>46.597999999999999</v>
      </c>
      <c r="D655388">
        <v>-6.2910000000000004</v>
      </c>
    </row>
    <row r="655389" spans="2:4" x14ac:dyDescent="0.3">
      <c r="B655389">
        <v>2021</v>
      </c>
      <c r="C655389">
        <v>51.558</v>
      </c>
      <c r="D655389">
        <v>10.644</v>
      </c>
    </row>
    <row r="655390" spans="2:4" x14ac:dyDescent="0.3">
      <c r="B655390">
        <v>2022</v>
      </c>
      <c r="C655390">
        <v>57.207999999999998</v>
      </c>
      <c r="D655390">
        <v>10.96</v>
      </c>
    </row>
    <row r="655391" spans="2:4" x14ac:dyDescent="0.3">
      <c r="B655391">
        <v>2023</v>
      </c>
      <c r="C655391">
        <v>61.689</v>
      </c>
      <c r="D655391">
        <v>7.8319999999999999</v>
      </c>
    </row>
    <row r="655392" spans="2:4" x14ac:dyDescent="0.3">
      <c r="B655392">
        <v>2024</v>
      </c>
      <c r="C655392">
        <v>67.504999999999995</v>
      </c>
      <c r="D655392">
        <v>9.4290000000000003</v>
      </c>
    </row>
    <row r="655393" spans="2:4" x14ac:dyDescent="0.3">
      <c r="B655393">
        <v>2025</v>
      </c>
      <c r="C655393">
        <v>71.540000000000006</v>
      </c>
      <c r="D655393">
        <v>5.9770000000000003</v>
      </c>
    </row>
    <row r="655394" spans="2:4" x14ac:dyDescent="0.3">
      <c r="B655394">
        <v>2026</v>
      </c>
      <c r="C655394">
        <v>75.117000000000004</v>
      </c>
      <c r="D655394">
        <v>5</v>
      </c>
    </row>
    <row r="655395" spans="2:4" x14ac:dyDescent="0.3">
      <c r="B655395">
        <v>2027</v>
      </c>
      <c r="C655395">
        <v>78.873000000000005</v>
      </c>
      <c r="D655395">
        <v>5</v>
      </c>
    </row>
    <row r="655396" spans="2:4" x14ac:dyDescent="0.3">
      <c r="B655396" t="s">
        <v>45</v>
      </c>
      <c r="C655396">
        <v>2024</v>
      </c>
      <c r="D655396">
        <v>2024</v>
      </c>
    </row>
    <row r="671745" spans="2:4" x14ac:dyDescent="0.3">
      <c r="B671745" t="s">
        <v>31</v>
      </c>
      <c r="C671745">
        <v>915</v>
      </c>
      <c r="D671745">
        <v>915</v>
      </c>
    </row>
    <row r="671746" spans="2:4" x14ac:dyDescent="0.3">
      <c r="B671746" t="s">
        <v>32</v>
      </c>
      <c r="C671746" t="s">
        <v>33</v>
      </c>
      <c r="D671746" t="s">
        <v>34</v>
      </c>
    </row>
    <row r="671747" spans="2:4" x14ac:dyDescent="0.3">
      <c r="B671747" t="s">
        <v>35</v>
      </c>
      <c r="C671747" t="s">
        <v>30</v>
      </c>
      <c r="D671747" t="s">
        <v>30</v>
      </c>
    </row>
    <row r="671748" spans="2:4" x14ac:dyDescent="0.3">
      <c r="B671748" t="s">
        <v>36</v>
      </c>
      <c r="C671748" t="s">
        <v>37</v>
      </c>
      <c r="D671748" t="s">
        <v>37</v>
      </c>
    </row>
    <row r="671749" spans="2:4" x14ac:dyDescent="0.3">
      <c r="B671749" t="s">
        <v>38</v>
      </c>
      <c r="C671749" t="s">
        <v>39</v>
      </c>
      <c r="D671749" t="s">
        <v>40</v>
      </c>
    </row>
    <row r="671750" spans="2:4" x14ac:dyDescent="0.3">
      <c r="B671750" t="s">
        <v>23</v>
      </c>
      <c r="C671750" t="s">
        <v>41</v>
      </c>
      <c r="D671750" t="s">
        <v>38</v>
      </c>
    </row>
    <row r="671751" spans="2:4" x14ac:dyDescent="0.3">
      <c r="B671751" t="s">
        <v>42</v>
      </c>
      <c r="C671751" t="s">
        <v>43</v>
      </c>
      <c r="D671751" t="s">
        <v>44</v>
      </c>
    </row>
    <row r="671752" spans="2:4" x14ac:dyDescent="0.3">
      <c r="B671752">
        <v>2000</v>
      </c>
      <c r="C671752">
        <v>16.963000000000001</v>
      </c>
      <c r="D671752">
        <v>1.865</v>
      </c>
    </row>
    <row r="671753" spans="2:4" x14ac:dyDescent="0.3">
      <c r="B671753">
        <v>2001</v>
      </c>
      <c r="C671753">
        <v>17.771999999999998</v>
      </c>
      <c r="D671753">
        <v>4.7690000000000001</v>
      </c>
    </row>
    <row r="671754" spans="2:4" x14ac:dyDescent="0.3">
      <c r="B671754">
        <v>2002</v>
      </c>
      <c r="C671754">
        <v>18.747</v>
      </c>
      <c r="D671754">
        <v>5.4870000000000001</v>
      </c>
    </row>
    <row r="671755" spans="2:4" x14ac:dyDescent="0.3">
      <c r="B671755">
        <v>2003</v>
      </c>
      <c r="C671755">
        <v>20.852</v>
      </c>
      <c r="D671755">
        <v>11.228</v>
      </c>
    </row>
    <row r="671756" spans="2:4" x14ac:dyDescent="0.3">
      <c r="B671756">
        <v>2004</v>
      </c>
      <c r="C671756">
        <v>22.061</v>
      </c>
      <c r="D671756">
        <v>5.7960000000000003</v>
      </c>
    </row>
    <row r="671757" spans="2:4" x14ac:dyDescent="0.3">
      <c r="B671757">
        <v>2005</v>
      </c>
      <c r="C671757">
        <v>24.175999999999998</v>
      </c>
      <c r="D671757">
        <v>9.5879999999999992</v>
      </c>
    </row>
    <row r="671758" spans="2:4" x14ac:dyDescent="0.3">
      <c r="B671758">
        <v>2006</v>
      </c>
      <c r="C671758">
        <v>26.454000000000001</v>
      </c>
      <c r="D671758">
        <v>9.42</v>
      </c>
    </row>
    <row r="671759" spans="2:4" x14ac:dyDescent="0.3">
      <c r="B671759">
        <v>2007</v>
      </c>
      <c r="C671759">
        <v>29.780999999999999</v>
      </c>
      <c r="D671759">
        <v>12.579000000000001</v>
      </c>
    </row>
    <row r="671760" spans="2:4" x14ac:dyDescent="0.3">
      <c r="B671760">
        <v>2008</v>
      </c>
      <c r="C671760">
        <v>30.501999999999999</v>
      </c>
      <c r="D671760">
        <v>2.419</v>
      </c>
    </row>
    <row r="671761" spans="2:4" x14ac:dyDescent="0.3">
      <c r="B671761">
        <v>2009</v>
      </c>
      <c r="C671761">
        <v>29.388000000000002</v>
      </c>
      <c r="D671761">
        <v>-3.6509999999999998</v>
      </c>
    </row>
    <row r="671762" spans="2:4" x14ac:dyDescent="0.3">
      <c r="B671762">
        <v>2010</v>
      </c>
      <c r="C671762">
        <v>31.428000000000001</v>
      </c>
      <c r="D671762">
        <v>6.9420000000000002</v>
      </c>
    </row>
    <row r="671763" spans="2:4" x14ac:dyDescent="0.3">
      <c r="B671763">
        <v>2011</v>
      </c>
      <c r="C671763">
        <v>33.927</v>
      </c>
      <c r="D671763">
        <v>7.9489999999999998</v>
      </c>
    </row>
    <row r="671764" spans="2:4" x14ac:dyDescent="0.3">
      <c r="B671764">
        <v>2012</v>
      </c>
      <c r="C671764">
        <v>36.158999999999999</v>
      </c>
      <c r="D671764">
        <v>6.5789999999999997</v>
      </c>
    </row>
    <row r="671765" spans="2:4" x14ac:dyDescent="0.3">
      <c r="B671765">
        <v>2013</v>
      </c>
      <c r="C671765">
        <v>38.015000000000001</v>
      </c>
      <c r="D671765">
        <v>5.1340000000000003</v>
      </c>
    </row>
    <row r="671766" spans="2:4" x14ac:dyDescent="0.3">
      <c r="B671766">
        <v>2014</v>
      </c>
      <c r="C671766">
        <v>39.57</v>
      </c>
      <c r="D671766">
        <v>4.0910000000000002</v>
      </c>
    </row>
    <row r="671767" spans="2:4" x14ac:dyDescent="0.3">
      <c r="B671767">
        <v>2015</v>
      </c>
      <c r="C671767">
        <v>40.896000000000001</v>
      </c>
      <c r="D671767">
        <v>3.351</v>
      </c>
    </row>
    <row r="671768" spans="2:4" x14ac:dyDescent="0.3">
      <c r="B671768">
        <v>2016</v>
      </c>
      <c r="C671768">
        <v>42.307000000000002</v>
      </c>
      <c r="D671768">
        <v>3.45</v>
      </c>
    </row>
    <row r="671769" spans="2:4" x14ac:dyDescent="0.3">
      <c r="B671769">
        <v>2017</v>
      </c>
      <c r="C671769">
        <v>44.49</v>
      </c>
      <c r="D671769">
        <v>5.1609999999999996</v>
      </c>
    </row>
    <row r="671770" spans="2:4" x14ac:dyDescent="0.3">
      <c r="B671770">
        <v>2018</v>
      </c>
      <c r="C671770">
        <v>47.186999999999998</v>
      </c>
      <c r="D671770">
        <v>6.0620000000000003</v>
      </c>
    </row>
    <row r="671771" spans="2:4" x14ac:dyDescent="0.3">
      <c r="B671771">
        <v>2019</v>
      </c>
      <c r="C671771">
        <v>49.725999999999999</v>
      </c>
      <c r="D671771">
        <v>5.38</v>
      </c>
    </row>
    <row r="671772" spans="2:4" x14ac:dyDescent="0.3">
      <c r="B671772">
        <v>2020</v>
      </c>
      <c r="C671772">
        <v>46.597999999999999</v>
      </c>
      <c r="D671772">
        <v>-6.2910000000000004</v>
      </c>
    </row>
    <row r="671773" spans="2:4" x14ac:dyDescent="0.3">
      <c r="B671773">
        <v>2021</v>
      </c>
      <c r="C671773">
        <v>51.558</v>
      </c>
      <c r="D671773">
        <v>10.644</v>
      </c>
    </row>
    <row r="671774" spans="2:4" x14ac:dyDescent="0.3">
      <c r="B671774">
        <v>2022</v>
      </c>
      <c r="C671774">
        <v>57.207999999999998</v>
      </c>
      <c r="D671774">
        <v>10.96</v>
      </c>
    </row>
    <row r="671775" spans="2:4" x14ac:dyDescent="0.3">
      <c r="B671775">
        <v>2023</v>
      </c>
      <c r="C671775">
        <v>61.689</v>
      </c>
      <c r="D671775">
        <v>7.8319999999999999</v>
      </c>
    </row>
    <row r="671776" spans="2:4" x14ac:dyDescent="0.3">
      <c r="B671776">
        <v>2024</v>
      </c>
      <c r="C671776">
        <v>67.504999999999995</v>
      </c>
      <c r="D671776">
        <v>9.4290000000000003</v>
      </c>
    </row>
    <row r="671777" spans="2:4" x14ac:dyDescent="0.3">
      <c r="B671777">
        <v>2025</v>
      </c>
      <c r="C671777">
        <v>71.540000000000006</v>
      </c>
      <c r="D671777">
        <v>5.9770000000000003</v>
      </c>
    </row>
    <row r="671778" spans="2:4" x14ac:dyDescent="0.3">
      <c r="B671778">
        <v>2026</v>
      </c>
      <c r="C671778">
        <v>75.117000000000004</v>
      </c>
      <c r="D671778">
        <v>5</v>
      </c>
    </row>
    <row r="671779" spans="2:4" x14ac:dyDescent="0.3">
      <c r="B671779">
        <v>2027</v>
      </c>
      <c r="C671779">
        <v>78.873000000000005</v>
      </c>
      <c r="D671779">
        <v>5</v>
      </c>
    </row>
    <row r="671780" spans="2:4" x14ac:dyDescent="0.3">
      <c r="B671780" t="s">
        <v>45</v>
      </c>
      <c r="C671780">
        <v>2024</v>
      </c>
      <c r="D671780">
        <v>2024</v>
      </c>
    </row>
    <row r="688129" spans="2:4" x14ac:dyDescent="0.3">
      <c r="B688129" t="s">
        <v>31</v>
      </c>
      <c r="C688129">
        <v>915</v>
      </c>
      <c r="D688129">
        <v>915</v>
      </c>
    </row>
    <row r="688130" spans="2:4" x14ac:dyDescent="0.3">
      <c r="B688130" t="s">
        <v>32</v>
      </c>
      <c r="C688130" t="s">
        <v>33</v>
      </c>
      <c r="D688130" t="s">
        <v>34</v>
      </c>
    </row>
    <row r="688131" spans="2:4" x14ac:dyDescent="0.3">
      <c r="B688131" t="s">
        <v>35</v>
      </c>
      <c r="C688131" t="s">
        <v>30</v>
      </c>
      <c r="D688131" t="s">
        <v>30</v>
      </c>
    </row>
    <row r="688132" spans="2:4" x14ac:dyDescent="0.3">
      <c r="B688132" t="s">
        <v>36</v>
      </c>
      <c r="C688132" t="s">
        <v>37</v>
      </c>
      <c r="D688132" t="s">
        <v>37</v>
      </c>
    </row>
    <row r="688133" spans="2:4" x14ac:dyDescent="0.3">
      <c r="B688133" t="s">
        <v>38</v>
      </c>
      <c r="C688133" t="s">
        <v>39</v>
      </c>
      <c r="D688133" t="s">
        <v>40</v>
      </c>
    </row>
    <row r="688134" spans="2:4" x14ac:dyDescent="0.3">
      <c r="B688134" t="s">
        <v>23</v>
      </c>
      <c r="C688134" t="s">
        <v>41</v>
      </c>
      <c r="D688134" t="s">
        <v>38</v>
      </c>
    </row>
    <row r="688135" spans="2:4" x14ac:dyDescent="0.3">
      <c r="B688135" t="s">
        <v>42</v>
      </c>
      <c r="C688135" t="s">
        <v>43</v>
      </c>
      <c r="D688135" t="s">
        <v>44</v>
      </c>
    </row>
    <row r="688136" spans="2:4" x14ac:dyDescent="0.3">
      <c r="B688136">
        <v>2000</v>
      </c>
      <c r="C688136">
        <v>16.963000000000001</v>
      </c>
      <c r="D688136">
        <v>1.865</v>
      </c>
    </row>
    <row r="688137" spans="2:4" x14ac:dyDescent="0.3">
      <c r="B688137">
        <v>2001</v>
      </c>
      <c r="C688137">
        <v>17.771999999999998</v>
      </c>
      <c r="D688137">
        <v>4.7690000000000001</v>
      </c>
    </row>
    <row r="688138" spans="2:4" x14ac:dyDescent="0.3">
      <c r="B688138">
        <v>2002</v>
      </c>
      <c r="C688138">
        <v>18.747</v>
      </c>
      <c r="D688138">
        <v>5.4870000000000001</v>
      </c>
    </row>
    <row r="688139" spans="2:4" x14ac:dyDescent="0.3">
      <c r="B688139">
        <v>2003</v>
      </c>
      <c r="C688139">
        <v>20.852</v>
      </c>
      <c r="D688139">
        <v>11.228</v>
      </c>
    </row>
    <row r="688140" spans="2:4" x14ac:dyDescent="0.3">
      <c r="B688140">
        <v>2004</v>
      </c>
      <c r="C688140">
        <v>22.061</v>
      </c>
      <c r="D688140">
        <v>5.7960000000000003</v>
      </c>
    </row>
    <row r="688141" spans="2:4" x14ac:dyDescent="0.3">
      <c r="B688141">
        <v>2005</v>
      </c>
      <c r="C688141">
        <v>24.175999999999998</v>
      </c>
      <c r="D688141">
        <v>9.5879999999999992</v>
      </c>
    </row>
    <row r="688142" spans="2:4" x14ac:dyDescent="0.3">
      <c r="B688142">
        <v>2006</v>
      </c>
      <c r="C688142">
        <v>26.454000000000001</v>
      </c>
      <c r="D688142">
        <v>9.42</v>
      </c>
    </row>
    <row r="688143" spans="2:4" x14ac:dyDescent="0.3">
      <c r="B688143">
        <v>2007</v>
      </c>
      <c r="C688143">
        <v>29.780999999999999</v>
      </c>
      <c r="D688143">
        <v>12.579000000000001</v>
      </c>
    </row>
    <row r="688144" spans="2:4" x14ac:dyDescent="0.3">
      <c r="B688144">
        <v>2008</v>
      </c>
      <c r="C688144">
        <v>30.501999999999999</v>
      </c>
      <c r="D688144">
        <v>2.419</v>
      </c>
    </row>
    <row r="688145" spans="2:4" x14ac:dyDescent="0.3">
      <c r="B688145">
        <v>2009</v>
      </c>
      <c r="C688145">
        <v>29.388000000000002</v>
      </c>
      <c r="D688145">
        <v>-3.6509999999999998</v>
      </c>
    </row>
    <row r="688146" spans="2:4" x14ac:dyDescent="0.3">
      <c r="B688146">
        <v>2010</v>
      </c>
      <c r="C688146">
        <v>31.428000000000001</v>
      </c>
      <c r="D688146">
        <v>6.9420000000000002</v>
      </c>
    </row>
    <row r="688147" spans="2:4" x14ac:dyDescent="0.3">
      <c r="B688147">
        <v>2011</v>
      </c>
      <c r="C688147">
        <v>33.927</v>
      </c>
      <c r="D688147">
        <v>7.9489999999999998</v>
      </c>
    </row>
    <row r="688148" spans="2:4" x14ac:dyDescent="0.3">
      <c r="B688148">
        <v>2012</v>
      </c>
      <c r="C688148">
        <v>36.158999999999999</v>
      </c>
      <c r="D688148">
        <v>6.5789999999999997</v>
      </c>
    </row>
    <row r="688149" spans="2:4" x14ac:dyDescent="0.3">
      <c r="B688149">
        <v>2013</v>
      </c>
      <c r="C688149">
        <v>38.015000000000001</v>
      </c>
      <c r="D688149">
        <v>5.1340000000000003</v>
      </c>
    </row>
    <row r="688150" spans="2:4" x14ac:dyDescent="0.3">
      <c r="B688150">
        <v>2014</v>
      </c>
      <c r="C688150">
        <v>39.57</v>
      </c>
      <c r="D688150">
        <v>4.0910000000000002</v>
      </c>
    </row>
    <row r="688151" spans="2:4" x14ac:dyDescent="0.3">
      <c r="B688151">
        <v>2015</v>
      </c>
      <c r="C688151">
        <v>40.896000000000001</v>
      </c>
      <c r="D688151">
        <v>3.351</v>
      </c>
    </row>
    <row r="688152" spans="2:4" x14ac:dyDescent="0.3">
      <c r="B688152">
        <v>2016</v>
      </c>
      <c r="C688152">
        <v>42.307000000000002</v>
      </c>
      <c r="D688152">
        <v>3.45</v>
      </c>
    </row>
    <row r="688153" spans="2:4" x14ac:dyDescent="0.3">
      <c r="B688153">
        <v>2017</v>
      </c>
      <c r="C688153">
        <v>44.49</v>
      </c>
      <c r="D688153">
        <v>5.1609999999999996</v>
      </c>
    </row>
    <row r="688154" spans="2:4" x14ac:dyDescent="0.3">
      <c r="B688154">
        <v>2018</v>
      </c>
      <c r="C688154">
        <v>47.186999999999998</v>
      </c>
      <c r="D688154">
        <v>6.0620000000000003</v>
      </c>
    </row>
    <row r="688155" spans="2:4" x14ac:dyDescent="0.3">
      <c r="B688155">
        <v>2019</v>
      </c>
      <c r="C688155">
        <v>49.725999999999999</v>
      </c>
      <c r="D688155">
        <v>5.38</v>
      </c>
    </row>
    <row r="688156" spans="2:4" x14ac:dyDescent="0.3">
      <c r="B688156">
        <v>2020</v>
      </c>
      <c r="C688156">
        <v>46.597999999999999</v>
      </c>
      <c r="D688156">
        <v>-6.2910000000000004</v>
      </c>
    </row>
    <row r="688157" spans="2:4" x14ac:dyDescent="0.3">
      <c r="B688157">
        <v>2021</v>
      </c>
      <c r="C688157">
        <v>51.558</v>
      </c>
      <c r="D688157">
        <v>10.644</v>
      </c>
    </row>
    <row r="688158" spans="2:4" x14ac:dyDescent="0.3">
      <c r="B688158">
        <v>2022</v>
      </c>
      <c r="C688158">
        <v>57.207999999999998</v>
      </c>
      <c r="D688158">
        <v>10.96</v>
      </c>
    </row>
    <row r="688159" spans="2:4" x14ac:dyDescent="0.3">
      <c r="B688159">
        <v>2023</v>
      </c>
      <c r="C688159">
        <v>61.689</v>
      </c>
      <c r="D688159">
        <v>7.8319999999999999</v>
      </c>
    </row>
    <row r="688160" spans="2:4" x14ac:dyDescent="0.3">
      <c r="B688160">
        <v>2024</v>
      </c>
      <c r="C688160">
        <v>67.504999999999995</v>
      </c>
      <c r="D688160">
        <v>9.4290000000000003</v>
      </c>
    </row>
    <row r="688161" spans="2:4" x14ac:dyDescent="0.3">
      <c r="B688161">
        <v>2025</v>
      </c>
      <c r="C688161">
        <v>71.540000000000006</v>
      </c>
      <c r="D688161">
        <v>5.9770000000000003</v>
      </c>
    </row>
    <row r="688162" spans="2:4" x14ac:dyDescent="0.3">
      <c r="B688162">
        <v>2026</v>
      </c>
      <c r="C688162">
        <v>75.117000000000004</v>
      </c>
      <c r="D688162">
        <v>5</v>
      </c>
    </row>
    <row r="688163" spans="2:4" x14ac:dyDescent="0.3">
      <c r="B688163">
        <v>2027</v>
      </c>
      <c r="C688163">
        <v>78.873000000000005</v>
      </c>
      <c r="D688163">
        <v>5</v>
      </c>
    </row>
    <row r="688164" spans="2:4" x14ac:dyDescent="0.3">
      <c r="B688164" t="s">
        <v>45</v>
      </c>
      <c r="C688164">
        <v>2024</v>
      </c>
      <c r="D688164">
        <v>2024</v>
      </c>
    </row>
    <row r="704513" spans="2:4" x14ac:dyDescent="0.3">
      <c r="B704513" t="s">
        <v>31</v>
      </c>
      <c r="C704513">
        <v>915</v>
      </c>
      <c r="D704513">
        <v>915</v>
      </c>
    </row>
    <row r="704514" spans="2:4" x14ac:dyDescent="0.3">
      <c r="B704514" t="s">
        <v>32</v>
      </c>
      <c r="C704514" t="s">
        <v>33</v>
      </c>
      <c r="D704514" t="s">
        <v>34</v>
      </c>
    </row>
    <row r="704515" spans="2:4" x14ac:dyDescent="0.3">
      <c r="B704515" t="s">
        <v>35</v>
      </c>
      <c r="C704515" t="s">
        <v>30</v>
      </c>
      <c r="D704515" t="s">
        <v>30</v>
      </c>
    </row>
    <row r="704516" spans="2:4" x14ac:dyDescent="0.3">
      <c r="B704516" t="s">
        <v>36</v>
      </c>
      <c r="C704516" t="s">
        <v>37</v>
      </c>
      <c r="D704516" t="s">
        <v>37</v>
      </c>
    </row>
    <row r="704517" spans="2:4" x14ac:dyDescent="0.3">
      <c r="B704517" t="s">
        <v>38</v>
      </c>
      <c r="C704517" t="s">
        <v>39</v>
      </c>
      <c r="D704517" t="s">
        <v>40</v>
      </c>
    </row>
    <row r="704518" spans="2:4" x14ac:dyDescent="0.3">
      <c r="B704518" t="s">
        <v>23</v>
      </c>
      <c r="C704518" t="s">
        <v>41</v>
      </c>
      <c r="D704518" t="s">
        <v>38</v>
      </c>
    </row>
    <row r="704519" spans="2:4" x14ac:dyDescent="0.3">
      <c r="B704519" t="s">
        <v>42</v>
      </c>
      <c r="C704519" t="s">
        <v>43</v>
      </c>
      <c r="D704519" t="s">
        <v>44</v>
      </c>
    </row>
    <row r="704520" spans="2:4" x14ac:dyDescent="0.3">
      <c r="B704520">
        <v>2000</v>
      </c>
      <c r="C704520">
        <v>16.963000000000001</v>
      </c>
      <c r="D704520">
        <v>1.865</v>
      </c>
    </row>
    <row r="704521" spans="2:4" x14ac:dyDescent="0.3">
      <c r="B704521">
        <v>2001</v>
      </c>
      <c r="C704521">
        <v>17.771999999999998</v>
      </c>
      <c r="D704521">
        <v>4.7690000000000001</v>
      </c>
    </row>
    <row r="704522" spans="2:4" x14ac:dyDescent="0.3">
      <c r="B704522">
        <v>2002</v>
      </c>
      <c r="C704522">
        <v>18.747</v>
      </c>
      <c r="D704522">
        <v>5.4870000000000001</v>
      </c>
    </row>
    <row r="704523" spans="2:4" x14ac:dyDescent="0.3">
      <c r="B704523">
        <v>2003</v>
      </c>
      <c r="C704523">
        <v>20.852</v>
      </c>
      <c r="D704523">
        <v>11.228</v>
      </c>
    </row>
    <row r="704524" spans="2:4" x14ac:dyDescent="0.3">
      <c r="B704524">
        <v>2004</v>
      </c>
      <c r="C704524">
        <v>22.061</v>
      </c>
      <c r="D704524">
        <v>5.7960000000000003</v>
      </c>
    </row>
    <row r="704525" spans="2:4" x14ac:dyDescent="0.3">
      <c r="B704525">
        <v>2005</v>
      </c>
      <c r="C704525">
        <v>24.175999999999998</v>
      </c>
      <c r="D704525">
        <v>9.5879999999999992</v>
      </c>
    </row>
    <row r="704526" spans="2:4" x14ac:dyDescent="0.3">
      <c r="B704526">
        <v>2006</v>
      </c>
      <c r="C704526">
        <v>26.454000000000001</v>
      </c>
      <c r="D704526">
        <v>9.42</v>
      </c>
    </row>
    <row r="704527" spans="2:4" x14ac:dyDescent="0.3">
      <c r="B704527">
        <v>2007</v>
      </c>
      <c r="C704527">
        <v>29.780999999999999</v>
      </c>
      <c r="D704527">
        <v>12.579000000000001</v>
      </c>
    </row>
    <row r="704528" spans="2:4" x14ac:dyDescent="0.3">
      <c r="B704528">
        <v>2008</v>
      </c>
      <c r="C704528">
        <v>30.501999999999999</v>
      </c>
      <c r="D704528">
        <v>2.419</v>
      </c>
    </row>
    <row r="704529" spans="2:4" x14ac:dyDescent="0.3">
      <c r="B704529">
        <v>2009</v>
      </c>
      <c r="C704529">
        <v>29.388000000000002</v>
      </c>
      <c r="D704529">
        <v>-3.6509999999999998</v>
      </c>
    </row>
    <row r="704530" spans="2:4" x14ac:dyDescent="0.3">
      <c r="B704530">
        <v>2010</v>
      </c>
      <c r="C704530">
        <v>31.428000000000001</v>
      </c>
      <c r="D704530">
        <v>6.9420000000000002</v>
      </c>
    </row>
    <row r="704531" spans="2:4" x14ac:dyDescent="0.3">
      <c r="B704531">
        <v>2011</v>
      </c>
      <c r="C704531">
        <v>33.927</v>
      </c>
      <c r="D704531">
        <v>7.9489999999999998</v>
      </c>
    </row>
    <row r="704532" spans="2:4" x14ac:dyDescent="0.3">
      <c r="B704532">
        <v>2012</v>
      </c>
      <c r="C704532">
        <v>36.158999999999999</v>
      </c>
      <c r="D704532">
        <v>6.5789999999999997</v>
      </c>
    </row>
    <row r="704533" spans="2:4" x14ac:dyDescent="0.3">
      <c r="B704533">
        <v>2013</v>
      </c>
      <c r="C704533">
        <v>38.015000000000001</v>
      </c>
      <c r="D704533">
        <v>5.1340000000000003</v>
      </c>
    </row>
    <row r="704534" spans="2:4" x14ac:dyDescent="0.3">
      <c r="B704534">
        <v>2014</v>
      </c>
      <c r="C704534">
        <v>39.57</v>
      </c>
      <c r="D704534">
        <v>4.0910000000000002</v>
      </c>
    </row>
    <row r="704535" spans="2:4" x14ac:dyDescent="0.3">
      <c r="B704535">
        <v>2015</v>
      </c>
      <c r="C704535">
        <v>40.896000000000001</v>
      </c>
      <c r="D704535">
        <v>3.351</v>
      </c>
    </row>
    <row r="704536" spans="2:4" x14ac:dyDescent="0.3">
      <c r="B704536">
        <v>2016</v>
      </c>
      <c r="C704536">
        <v>42.307000000000002</v>
      </c>
      <c r="D704536">
        <v>3.45</v>
      </c>
    </row>
    <row r="704537" spans="2:4" x14ac:dyDescent="0.3">
      <c r="B704537">
        <v>2017</v>
      </c>
      <c r="C704537">
        <v>44.49</v>
      </c>
      <c r="D704537">
        <v>5.1609999999999996</v>
      </c>
    </row>
    <row r="704538" spans="2:4" x14ac:dyDescent="0.3">
      <c r="B704538">
        <v>2018</v>
      </c>
      <c r="C704538">
        <v>47.186999999999998</v>
      </c>
      <c r="D704538">
        <v>6.0620000000000003</v>
      </c>
    </row>
    <row r="704539" spans="2:4" x14ac:dyDescent="0.3">
      <c r="B704539">
        <v>2019</v>
      </c>
      <c r="C704539">
        <v>49.725999999999999</v>
      </c>
      <c r="D704539">
        <v>5.38</v>
      </c>
    </row>
    <row r="704540" spans="2:4" x14ac:dyDescent="0.3">
      <c r="B704540">
        <v>2020</v>
      </c>
      <c r="C704540">
        <v>46.597999999999999</v>
      </c>
      <c r="D704540">
        <v>-6.2910000000000004</v>
      </c>
    </row>
    <row r="704541" spans="2:4" x14ac:dyDescent="0.3">
      <c r="B704541">
        <v>2021</v>
      </c>
      <c r="C704541">
        <v>51.558</v>
      </c>
      <c r="D704541">
        <v>10.644</v>
      </c>
    </row>
    <row r="704542" spans="2:4" x14ac:dyDescent="0.3">
      <c r="B704542">
        <v>2022</v>
      </c>
      <c r="C704542">
        <v>57.207999999999998</v>
      </c>
      <c r="D704542">
        <v>10.96</v>
      </c>
    </row>
    <row r="704543" spans="2:4" x14ac:dyDescent="0.3">
      <c r="B704543">
        <v>2023</v>
      </c>
      <c r="C704543">
        <v>61.689</v>
      </c>
      <c r="D704543">
        <v>7.8319999999999999</v>
      </c>
    </row>
    <row r="704544" spans="2:4" x14ac:dyDescent="0.3">
      <c r="B704544">
        <v>2024</v>
      </c>
      <c r="C704544">
        <v>67.504999999999995</v>
      </c>
      <c r="D704544">
        <v>9.4290000000000003</v>
      </c>
    </row>
    <row r="704545" spans="2:4" x14ac:dyDescent="0.3">
      <c r="B704545">
        <v>2025</v>
      </c>
      <c r="C704545">
        <v>71.540000000000006</v>
      </c>
      <c r="D704545">
        <v>5.9770000000000003</v>
      </c>
    </row>
    <row r="704546" spans="2:4" x14ac:dyDescent="0.3">
      <c r="B704546">
        <v>2026</v>
      </c>
      <c r="C704546">
        <v>75.117000000000004</v>
      </c>
      <c r="D704546">
        <v>5</v>
      </c>
    </row>
    <row r="704547" spans="2:4" x14ac:dyDescent="0.3">
      <c r="B704547">
        <v>2027</v>
      </c>
      <c r="C704547">
        <v>78.873000000000005</v>
      </c>
      <c r="D704547">
        <v>5</v>
      </c>
    </row>
    <row r="704548" spans="2:4" x14ac:dyDescent="0.3">
      <c r="B704548" t="s">
        <v>45</v>
      </c>
      <c r="C704548">
        <v>2024</v>
      </c>
      <c r="D704548">
        <v>2024</v>
      </c>
    </row>
    <row r="720897" spans="2:4" x14ac:dyDescent="0.3">
      <c r="B720897" t="s">
        <v>31</v>
      </c>
      <c r="C720897">
        <v>915</v>
      </c>
      <c r="D720897">
        <v>915</v>
      </c>
    </row>
    <row r="720898" spans="2:4" x14ac:dyDescent="0.3">
      <c r="B720898" t="s">
        <v>32</v>
      </c>
      <c r="C720898" t="s">
        <v>33</v>
      </c>
      <c r="D720898" t="s">
        <v>34</v>
      </c>
    </row>
    <row r="720899" spans="2:4" x14ac:dyDescent="0.3">
      <c r="B720899" t="s">
        <v>35</v>
      </c>
      <c r="C720899" t="s">
        <v>30</v>
      </c>
      <c r="D720899" t="s">
        <v>30</v>
      </c>
    </row>
    <row r="720900" spans="2:4" x14ac:dyDescent="0.3">
      <c r="B720900" t="s">
        <v>36</v>
      </c>
      <c r="C720900" t="s">
        <v>37</v>
      </c>
      <c r="D720900" t="s">
        <v>37</v>
      </c>
    </row>
    <row r="720901" spans="2:4" x14ac:dyDescent="0.3">
      <c r="B720901" t="s">
        <v>38</v>
      </c>
      <c r="C720901" t="s">
        <v>39</v>
      </c>
      <c r="D720901" t="s">
        <v>40</v>
      </c>
    </row>
    <row r="720902" spans="2:4" x14ac:dyDescent="0.3">
      <c r="B720902" t="s">
        <v>23</v>
      </c>
      <c r="C720902" t="s">
        <v>41</v>
      </c>
      <c r="D720902" t="s">
        <v>38</v>
      </c>
    </row>
    <row r="720903" spans="2:4" x14ac:dyDescent="0.3">
      <c r="B720903" t="s">
        <v>42</v>
      </c>
      <c r="C720903" t="s">
        <v>43</v>
      </c>
      <c r="D720903" t="s">
        <v>44</v>
      </c>
    </row>
    <row r="720904" spans="2:4" x14ac:dyDescent="0.3">
      <c r="B720904">
        <v>2000</v>
      </c>
      <c r="C720904">
        <v>16.963000000000001</v>
      </c>
      <c r="D720904">
        <v>1.865</v>
      </c>
    </row>
    <row r="720905" spans="2:4" x14ac:dyDescent="0.3">
      <c r="B720905">
        <v>2001</v>
      </c>
      <c r="C720905">
        <v>17.771999999999998</v>
      </c>
      <c r="D720905">
        <v>4.7690000000000001</v>
      </c>
    </row>
    <row r="720906" spans="2:4" x14ac:dyDescent="0.3">
      <c r="B720906">
        <v>2002</v>
      </c>
      <c r="C720906">
        <v>18.747</v>
      </c>
      <c r="D720906">
        <v>5.4870000000000001</v>
      </c>
    </row>
    <row r="720907" spans="2:4" x14ac:dyDescent="0.3">
      <c r="B720907">
        <v>2003</v>
      </c>
      <c r="C720907">
        <v>20.852</v>
      </c>
      <c r="D720907">
        <v>11.228</v>
      </c>
    </row>
    <row r="720908" spans="2:4" x14ac:dyDescent="0.3">
      <c r="B720908">
        <v>2004</v>
      </c>
      <c r="C720908">
        <v>22.061</v>
      </c>
      <c r="D720908">
        <v>5.7960000000000003</v>
      </c>
    </row>
    <row r="720909" spans="2:4" x14ac:dyDescent="0.3">
      <c r="B720909">
        <v>2005</v>
      </c>
      <c r="C720909">
        <v>24.175999999999998</v>
      </c>
      <c r="D720909">
        <v>9.5879999999999992</v>
      </c>
    </row>
    <row r="720910" spans="2:4" x14ac:dyDescent="0.3">
      <c r="B720910">
        <v>2006</v>
      </c>
      <c r="C720910">
        <v>26.454000000000001</v>
      </c>
      <c r="D720910">
        <v>9.42</v>
      </c>
    </row>
    <row r="720911" spans="2:4" x14ac:dyDescent="0.3">
      <c r="B720911">
        <v>2007</v>
      </c>
      <c r="C720911">
        <v>29.780999999999999</v>
      </c>
      <c r="D720911">
        <v>12.579000000000001</v>
      </c>
    </row>
    <row r="720912" spans="2:4" x14ac:dyDescent="0.3">
      <c r="B720912">
        <v>2008</v>
      </c>
      <c r="C720912">
        <v>30.501999999999999</v>
      </c>
      <c r="D720912">
        <v>2.419</v>
      </c>
    </row>
    <row r="720913" spans="2:4" x14ac:dyDescent="0.3">
      <c r="B720913">
        <v>2009</v>
      </c>
      <c r="C720913">
        <v>29.388000000000002</v>
      </c>
      <c r="D720913">
        <v>-3.6509999999999998</v>
      </c>
    </row>
    <row r="720914" spans="2:4" x14ac:dyDescent="0.3">
      <c r="B720914">
        <v>2010</v>
      </c>
      <c r="C720914">
        <v>31.428000000000001</v>
      </c>
      <c r="D720914">
        <v>6.9420000000000002</v>
      </c>
    </row>
    <row r="720915" spans="2:4" x14ac:dyDescent="0.3">
      <c r="B720915">
        <v>2011</v>
      </c>
      <c r="C720915">
        <v>33.927</v>
      </c>
      <c r="D720915">
        <v>7.9489999999999998</v>
      </c>
    </row>
    <row r="720916" spans="2:4" x14ac:dyDescent="0.3">
      <c r="B720916">
        <v>2012</v>
      </c>
      <c r="C720916">
        <v>36.158999999999999</v>
      </c>
      <c r="D720916">
        <v>6.5789999999999997</v>
      </c>
    </row>
    <row r="720917" spans="2:4" x14ac:dyDescent="0.3">
      <c r="B720917">
        <v>2013</v>
      </c>
      <c r="C720917">
        <v>38.015000000000001</v>
      </c>
      <c r="D720917">
        <v>5.1340000000000003</v>
      </c>
    </row>
    <row r="720918" spans="2:4" x14ac:dyDescent="0.3">
      <c r="B720918">
        <v>2014</v>
      </c>
      <c r="C720918">
        <v>39.57</v>
      </c>
      <c r="D720918">
        <v>4.0910000000000002</v>
      </c>
    </row>
    <row r="720919" spans="2:4" x14ac:dyDescent="0.3">
      <c r="B720919">
        <v>2015</v>
      </c>
      <c r="C720919">
        <v>40.896000000000001</v>
      </c>
      <c r="D720919">
        <v>3.351</v>
      </c>
    </row>
    <row r="720920" spans="2:4" x14ac:dyDescent="0.3">
      <c r="B720920">
        <v>2016</v>
      </c>
      <c r="C720920">
        <v>42.307000000000002</v>
      </c>
      <c r="D720920">
        <v>3.45</v>
      </c>
    </row>
    <row r="720921" spans="2:4" x14ac:dyDescent="0.3">
      <c r="B720921">
        <v>2017</v>
      </c>
      <c r="C720921">
        <v>44.49</v>
      </c>
      <c r="D720921">
        <v>5.1609999999999996</v>
      </c>
    </row>
    <row r="720922" spans="2:4" x14ac:dyDescent="0.3">
      <c r="B720922">
        <v>2018</v>
      </c>
      <c r="C720922">
        <v>47.186999999999998</v>
      </c>
      <c r="D720922">
        <v>6.0620000000000003</v>
      </c>
    </row>
    <row r="720923" spans="2:4" x14ac:dyDescent="0.3">
      <c r="B720923">
        <v>2019</v>
      </c>
      <c r="C720923">
        <v>49.725999999999999</v>
      </c>
      <c r="D720923">
        <v>5.38</v>
      </c>
    </row>
    <row r="720924" spans="2:4" x14ac:dyDescent="0.3">
      <c r="B720924">
        <v>2020</v>
      </c>
      <c r="C720924">
        <v>46.597999999999999</v>
      </c>
      <c r="D720924">
        <v>-6.2910000000000004</v>
      </c>
    </row>
    <row r="720925" spans="2:4" x14ac:dyDescent="0.3">
      <c r="B720925">
        <v>2021</v>
      </c>
      <c r="C720925">
        <v>51.558</v>
      </c>
      <c r="D720925">
        <v>10.644</v>
      </c>
    </row>
    <row r="720926" spans="2:4" x14ac:dyDescent="0.3">
      <c r="B720926">
        <v>2022</v>
      </c>
      <c r="C720926">
        <v>57.207999999999998</v>
      </c>
      <c r="D720926">
        <v>10.96</v>
      </c>
    </row>
    <row r="720927" spans="2:4" x14ac:dyDescent="0.3">
      <c r="B720927">
        <v>2023</v>
      </c>
      <c r="C720927">
        <v>61.689</v>
      </c>
      <c r="D720927">
        <v>7.8319999999999999</v>
      </c>
    </row>
    <row r="720928" spans="2:4" x14ac:dyDescent="0.3">
      <c r="B720928">
        <v>2024</v>
      </c>
      <c r="C720928">
        <v>67.504999999999995</v>
      </c>
      <c r="D720928">
        <v>9.4290000000000003</v>
      </c>
    </row>
    <row r="720929" spans="2:4" x14ac:dyDescent="0.3">
      <c r="B720929">
        <v>2025</v>
      </c>
      <c r="C720929">
        <v>71.540000000000006</v>
      </c>
      <c r="D720929">
        <v>5.9770000000000003</v>
      </c>
    </row>
    <row r="720930" spans="2:4" x14ac:dyDescent="0.3">
      <c r="B720930">
        <v>2026</v>
      </c>
      <c r="C720930">
        <v>75.117000000000004</v>
      </c>
      <c r="D720930">
        <v>5</v>
      </c>
    </row>
    <row r="720931" spans="2:4" x14ac:dyDescent="0.3">
      <c r="B720931">
        <v>2027</v>
      </c>
      <c r="C720931">
        <v>78.873000000000005</v>
      </c>
      <c r="D720931">
        <v>5</v>
      </c>
    </row>
    <row r="720932" spans="2:4" x14ac:dyDescent="0.3">
      <c r="B720932" t="s">
        <v>45</v>
      </c>
      <c r="C720932">
        <v>2024</v>
      </c>
      <c r="D720932">
        <v>2024</v>
      </c>
    </row>
    <row r="737281" spans="2:4" x14ac:dyDescent="0.3">
      <c r="B737281" t="s">
        <v>31</v>
      </c>
      <c r="C737281">
        <v>915</v>
      </c>
      <c r="D737281">
        <v>915</v>
      </c>
    </row>
    <row r="737282" spans="2:4" x14ac:dyDescent="0.3">
      <c r="B737282" t="s">
        <v>32</v>
      </c>
      <c r="C737282" t="s">
        <v>33</v>
      </c>
      <c r="D737282" t="s">
        <v>34</v>
      </c>
    </row>
    <row r="737283" spans="2:4" x14ac:dyDescent="0.3">
      <c r="B737283" t="s">
        <v>35</v>
      </c>
      <c r="C737283" t="s">
        <v>30</v>
      </c>
      <c r="D737283" t="s">
        <v>30</v>
      </c>
    </row>
    <row r="737284" spans="2:4" x14ac:dyDescent="0.3">
      <c r="B737284" t="s">
        <v>36</v>
      </c>
      <c r="C737284" t="s">
        <v>37</v>
      </c>
      <c r="D737284" t="s">
        <v>37</v>
      </c>
    </row>
    <row r="737285" spans="2:4" x14ac:dyDescent="0.3">
      <c r="B737285" t="s">
        <v>38</v>
      </c>
      <c r="C737285" t="s">
        <v>39</v>
      </c>
      <c r="D737285" t="s">
        <v>40</v>
      </c>
    </row>
    <row r="737286" spans="2:4" x14ac:dyDescent="0.3">
      <c r="B737286" t="s">
        <v>23</v>
      </c>
      <c r="C737286" t="s">
        <v>41</v>
      </c>
      <c r="D737286" t="s">
        <v>38</v>
      </c>
    </row>
    <row r="737287" spans="2:4" x14ac:dyDescent="0.3">
      <c r="B737287" t="s">
        <v>42</v>
      </c>
      <c r="C737287" t="s">
        <v>43</v>
      </c>
      <c r="D737287" t="s">
        <v>44</v>
      </c>
    </row>
    <row r="737288" spans="2:4" x14ac:dyDescent="0.3">
      <c r="B737288">
        <v>2000</v>
      </c>
      <c r="C737288">
        <v>16.963000000000001</v>
      </c>
      <c r="D737288">
        <v>1.865</v>
      </c>
    </row>
    <row r="737289" spans="2:4" x14ac:dyDescent="0.3">
      <c r="B737289">
        <v>2001</v>
      </c>
      <c r="C737289">
        <v>17.771999999999998</v>
      </c>
      <c r="D737289">
        <v>4.7690000000000001</v>
      </c>
    </row>
    <row r="737290" spans="2:4" x14ac:dyDescent="0.3">
      <c r="B737290">
        <v>2002</v>
      </c>
      <c r="C737290">
        <v>18.747</v>
      </c>
      <c r="D737290">
        <v>5.4870000000000001</v>
      </c>
    </row>
    <row r="737291" spans="2:4" x14ac:dyDescent="0.3">
      <c r="B737291">
        <v>2003</v>
      </c>
      <c r="C737291">
        <v>20.852</v>
      </c>
      <c r="D737291">
        <v>11.228</v>
      </c>
    </row>
    <row r="737292" spans="2:4" x14ac:dyDescent="0.3">
      <c r="B737292">
        <v>2004</v>
      </c>
      <c r="C737292">
        <v>22.061</v>
      </c>
      <c r="D737292">
        <v>5.7960000000000003</v>
      </c>
    </row>
    <row r="737293" spans="2:4" x14ac:dyDescent="0.3">
      <c r="B737293">
        <v>2005</v>
      </c>
      <c r="C737293">
        <v>24.175999999999998</v>
      </c>
      <c r="D737293">
        <v>9.5879999999999992</v>
      </c>
    </row>
    <row r="737294" spans="2:4" x14ac:dyDescent="0.3">
      <c r="B737294">
        <v>2006</v>
      </c>
      <c r="C737294">
        <v>26.454000000000001</v>
      </c>
      <c r="D737294">
        <v>9.42</v>
      </c>
    </row>
    <row r="737295" spans="2:4" x14ac:dyDescent="0.3">
      <c r="B737295">
        <v>2007</v>
      </c>
      <c r="C737295">
        <v>29.780999999999999</v>
      </c>
      <c r="D737295">
        <v>12.579000000000001</v>
      </c>
    </row>
    <row r="737296" spans="2:4" x14ac:dyDescent="0.3">
      <c r="B737296">
        <v>2008</v>
      </c>
      <c r="C737296">
        <v>30.501999999999999</v>
      </c>
      <c r="D737296">
        <v>2.419</v>
      </c>
    </row>
    <row r="737297" spans="2:4" x14ac:dyDescent="0.3">
      <c r="B737297">
        <v>2009</v>
      </c>
      <c r="C737297">
        <v>29.388000000000002</v>
      </c>
      <c r="D737297">
        <v>-3.6509999999999998</v>
      </c>
    </row>
    <row r="737298" spans="2:4" x14ac:dyDescent="0.3">
      <c r="B737298">
        <v>2010</v>
      </c>
      <c r="C737298">
        <v>31.428000000000001</v>
      </c>
      <c r="D737298">
        <v>6.9420000000000002</v>
      </c>
    </row>
    <row r="737299" spans="2:4" x14ac:dyDescent="0.3">
      <c r="B737299">
        <v>2011</v>
      </c>
      <c r="C737299">
        <v>33.927</v>
      </c>
      <c r="D737299">
        <v>7.9489999999999998</v>
      </c>
    </row>
    <row r="737300" spans="2:4" x14ac:dyDescent="0.3">
      <c r="B737300">
        <v>2012</v>
      </c>
      <c r="C737300">
        <v>36.158999999999999</v>
      </c>
      <c r="D737300">
        <v>6.5789999999999997</v>
      </c>
    </row>
    <row r="737301" spans="2:4" x14ac:dyDescent="0.3">
      <c r="B737301">
        <v>2013</v>
      </c>
      <c r="C737301">
        <v>38.015000000000001</v>
      </c>
      <c r="D737301">
        <v>5.1340000000000003</v>
      </c>
    </row>
    <row r="737302" spans="2:4" x14ac:dyDescent="0.3">
      <c r="B737302">
        <v>2014</v>
      </c>
      <c r="C737302">
        <v>39.57</v>
      </c>
      <c r="D737302">
        <v>4.0910000000000002</v>
      </c>
    </row>
    <row r="737303" spans="2:4" x14ac:dyDescent="0.3">
      <c r="B737303">
        <v>2015</v>
      </c>
      <c r="C737303">
        <v>40.896000000000001</v>
      </c>
      <c r="D737303">
        <v>3.351</v>
      </c>
    </row>
    <row r="737304" spans="2:4" x14ac:dyDescent="0.3">
      <c r="B737304">
        <v>2016</v>
      </c>
      <c r="C737304">
        <v>42.307000000000002</v>
      </c>
      <c r="D737304">
        <v>3.45</v>
      </c>
    </row>
    <row r="737305" spans="2:4" x14ac:dyDescent="0.3">
      <c r="B737305">
        <v>2017</v>
      </c>
      <c r="C737305">
        <v>44.49</v>
      </c>
      <c r="D737305">
        <v>5.1609999999999996</v>
      </c>
    </row>
    <row r="737306" spans="2:4" x14ac:dyDescent="0.3">
      <c r="B737306">
        <v>2018</v>
      </c>
      <c r="C737306">
        <v>47.186999999999998</v>
      </c>
      <c r="D737306">
        <v>6.0620000000000003</v>
      </c>
    </row>
    <row r="737307" spans="2:4" x14ac:dyDescent="0.3">
      <c r="B737307">
        <v>2019</v>
      </c>
      <c r="C737307">
        <v>49.725999999999999</v>
      </c>
      <c r="D737307">
        <v>5.38</v>
      </c>
    </row>
    <row r="737308" spans="2:4" x14ac:dyDescent="0.3">
      <c r="B737308">
        <v>2020</v>
      </c>
      <c r="C737308">
        <v>46.597999999999999</v>
      </c>
      <c r="D737308">
        <v>-6.2910000000000004</v>
      </c>
    </row>
    <row r="737309" spans="2:4" x14ac:dyDescent="0.3">
      <c r="B737309">
        <v>2021</v>
      </c>
      <c r="C737309">
        <v>51.558</v>
      </c>
      <c r="D737309">
        <v>10.644</v>
      </c>
    </row>
    <row r="737310" spans="2:4" x14ac:dyDescent="0.3">
      <c r="B737310">
        <v>2022</v>
      </c>
      <c r="C737310">
        <v>57.207999999999998</v>
      </c>
      <c r="D737310">
        <v>10.96</v>
      </c>
    </row>
    <row r="737311" spans="2:4" x14ac:dyDescent="0.3">
      <c r="B737311">
        <v>2023</v>
      </c>
      <c r="C737311">
        <v>61.689</v>
      </c>
      <c r="D737311">
        <v>7.8319999999999999</v>
      </c>
    </row>
    <row r="737312" spans="2:4" x14ac:dyDescent="0.3">
      <c r="B737312">
        <v>2024</v>
      </c>
      <c r="C737312">
        <v>67.504999999999995</v>
      </c>
      <c r="D737312">
        <v>9.4290000000000003</v>
      </c>
    </row>
    <row r="737313" spans="2:4" x14ac:dyDescent="0.3">
      <c r="B737313">
        <v>2025</v>
      </c>
      <c r="C737313">
        <v>71.540000000000006</v>
      </c>
      <c r="D737313">
        <v>5.9770000000000003</v>
      </c>
    </row>
    <row r="737314" spans="2:4" x14ac:dyDescent="0.3">
      <c r="B737314">
        <v>2026</v>
      </c>
      <c r="C737314">
        <v>75.117000000000004</v>
      </c>
      <c r="D737314">
        <v>5</v>
      </c>
    </row>
    <row r="737315" spans="2:4" x14ac:dyDescent="0.3">
      <c r="B737315">
        <v>2027</v>
      </c>
      <c r="C737315">
        <v>78.873000000000005</v>
      </c>
      <c r="D737315">
        <v>5</v>
      </c>
    </row>
    <row r="737316" spans="2:4" x14ac:dyDescent="0.3">
      <c r="B737316" t="s">
        <v>45</v>
      </c>
      <c r="C737316">
        <v>2024</v>
      </c>
      <c r="D737316">
        <v>2024</v>
      </c>
    </row>
    <row r="753665" spans="2:4" x14ac:dyDescent="0.3">
      <c r="B753665" t="s">
        <v>31</v>
      </c>
      <c r="C753665">
        <v>915</v>
      </c>
      <c r="D753665">
        <v>915</v>
      </c>
    </row>
    <row r="753666" spans="2:4" x14ac:dyDescent="0.3">
      <c r="B753666" t="s">
        <v>32</v>
      </c>
      <c r="C753666" t="s">
        <v>33</v>
      </c>
      <c r="D753666" t="s">
        <v>34</v>
      </c>
    </row>
    <row r="753667" spans="2:4" x14ac:dyDescent="0.3">
      <c r="B753667" t="s">
        <v>35</v>
      </c>
      <c r="C753667" t="s">
        <v>30</v>
      </c>
      <c r="D753667" t="s">
        <v>30</v>
      </c>
    </row>
    <row r="753668" spans="2:4" x14ac:dyDescent="0.3">
      <c r="B753668" t="s">
        <v>36</v>
      </c>
      <c r="C753668" t="s">
        <v>37</v>
      </c>
      <c r="D753668" t="s">
        <v>37</v>
      </c>
    </row>
    <row r="753669" spans="2:4" x14ac:dyDescent="0.3">
      <c r="B753669" t="s">
        <v>38</v>
      </c>
      <c r="C753669" t="s">
        <v>39</v>
      </c>
      <c r="D753669" t="s">
        <v>40</v>
      </c>
    </row>
    <row r="753670" spans="2:4" x14ac:dyDescent="0.3">
      <c r="B753670" t="s">
        <v>23</v>
      </c>
      <c r="C753670" t="s">
        <v>41</v>
      </c>
      <c r="D753670" t="s">
        <v>38</v>
      </c>
    </row>
    <row r="753671" spans="2:4" x14ac:dyDescent="0.3">
      <c r="B753671" t="s">
        <v>42</v>
      </c>
      <c r="C753671" t="s">
        <v>43</v>
      </c>
      <c r="D753671" t="s">
        <v>44</v>
      </c>
    </row>
    <row r="753672" spans="2:4" x14ac:dyDescent="0.3">
      <c r="B753672">
        <v>2000</v>
      </c>
      <c r="C753672">
        <v>16.963000000000001</v>
      </c>
      <c r="D753672">
        <v>1.865</v>
      </c>
    </row>
    <row r="753673" spans="2:4" x14ac:dyDescent="0.3">
      <c r="B753673">
        <v>2001</v>
      </c>
      <c r="C753673">
        <v>17.771999999999998</v>
      </c>
      <c r="D753673">
        <v>4.7690000000000001</v>
      </c>
    </row>
    <row r="753674" spans="2:4" x14ac:dyDescent="0.3">
      <c r="B753674">
        <v>2002</v>
      </c>
      <c r="C753674">
        <v>18.747</v>
      </c>
      <c r="D753674">
        <v>5.4870000000000001</v>
      </c>
    </row>
    <row r="753675" spans="2:4" x14ac:dyDescent="0.3">
      <c r="B753675">
        <v>2003</v>
      </c>
      <c r="C753675">
        <v>20.852</v>
      </c>
      <c r="D753675">
        <v>11.228</v>
      </c>
    </row>
    <row r="753676" spans="2:4" x14ac:dyDescent="0.3">
      <c r="B753676">
        <v>2004</v>
      </c>
      <c r="C753676">
        <v>22.061</v>
      </c>
      <c r="D753676">
        <v>5.7960000000000003</v>
      </c>
    </row>
    <row r="753677" spans="2:4" x14ac:dyDescent="0.3">
      <c r="B753677">
        <v>2005</v>
      </c>
      <c r="C753677">
        <v>24.175999999999998</v>
      </c>
      <c r="D753677">
        <v>9.5879999999999992</v>
      </c>
    </row>
    <row r="753678" spans="2:4" x14ac:dyDescent="0.3">
      <c r="B753678">
        <v>2006</v>
      </c>
      <c r="C753678">
        <v>26.454000000000001</v>
      </c>
      <c r="D753678">
        <v>9.42</v>
      </c>
    </row>
    <row r="753679" spans="2:4" x14ac:dyDescent="0.3">
      <c r="B753679">
        <v>2007</v>
      </c>
      <c r="C753679">
        <v>29.780999999999999</v>
      </c>
      <c r="D753679">
        <v>12.579000000000001</v>
      </c>
    </row>
    <row r="753680" spans="2:4" x14ac:dyDescent="0.3">
      <c r="B753680">
        <v>2008</v>
      </c>
      <c r="C753680">
        <v>30.501999999999999</v>
      </c>
      <c r="D753680">
        <v>2.419</v>
      </c>
    </row>
    <row r="753681" spans="2:4" x14ac:dyDescent="0.3">
      <c r="B753681">
        <v>2009</v>
      </c>
      <c r="C753681">
        <v>29.388000000000002</v>
      </c>
      <c r="D753681">
        <v>-3.6509999999999998</v>
      </c>
    </row>
    <row r="753682" spans="2:4" x14ac:dyDescent="0.3">
      <c r="B753682">
        <v>2010</v>
      </c>
      <c r="C753682">
        <v>31.428000000000001</v>
      </c>
      <c r="D753682">
        <v>6.9420000000000002</v>
      </c>
    </row>
    <row r="753683" spans="2:4" x14ac:dyDescent="0.3">
      <c r="B753683">
        <v>2011</v>
      </c>
      <c r="C753683">
        <v>33.927</v>
      </c>
      <c r="D753683">
        <v>7.9489999999999998</v>
      </c>
    </row>
    <row r="753684" spans="2:4" x14ac:dyDescent="0.3">
      <c r="B753684">
        <v>2012</v>
      </c>
      <c r="C753684">
        <v>36.158999999999999</v>
      </c>
      <c r="D753684">
        <v>6.5789999999999997</v>
      </c>
    </row>
    <row r="753685" spans="2:4" x14ac:dyDescent="0.3">
      <c r="B753685">
        <v>2013</v>
      </c>
      <c r="C753685">
        <v>38.015000000000001</v>
      </c>
      <c r="D753685">
        <v>5.1340000000000003</v>
      </c>
    </row>
    <row r="753686" spans="2:4" x14ac:dyDescent="0.3">
      <c r="B753686">
        <v>2014</v>
      </c>
      <c r="C753686">
        <v>39.57</v>
      </c>
      <c r="D753686">
        <v>4.0910000000000002</v>
      </c>
    </row>
    <row r="753687" spans="2:4" x14ac:dyDescent="0.3">
      <c r="B753687">
        <v>2015</v>
      </c>
      <c r="C753687">
        <v>40.896000000000001</v>
      </c>
      <c r="D753687">
        <v>3.351</v>
      </c>
    </row>
    <row r="753688" spans="2:4" x14ac:dyDescent="0.3">
      <c r="B753688">
        <v>2016</v>
      </c>
      <c r="C753688">
        <v>42.307000000000002</v>
      </c>
      <c r="D753688">
        <v>3.45</v>
      </c>
    </row>
    <row r="753689" spans="2:4" x14ac:dyDescent="0.3">
      <c r="B753689">
        <v>2017</v>
      </c>
      <c r="C753689">
        <v>44.49</v>
      </c>
      <c r="D753689">
        <v>5.1609999999999996</v>
      </c>
    </row>
    <row r="753690" spans="2:4" x14ac:dyDescent="0.3">
      <c r="B753690">
        <v>2018</v>
      </c>
      <c r="C753690">
        <v>47.186999999999998</v>
      </c>
      <c r="D753690">
        <v>6.0620000000000003</v>
      </c>
    </row>
    <row r="753691" spans="2:4" x14ac:dyDescent="0.3">
      <c r="B753691">
        <v>2019</v>
      </c>
      <c r="C753691">
        <v>49.725999999999999</v>
      </c>
      <c r="D753691">
        <v>5.38</v>
      </c>
    </row>
    <row r="753692" spans="2:4" x14ac:dyDescent="0.3">
      <c r="B753692">
        <v>2020</v>
      </c>
      <c r="C753692">
        <v>46.597999999999999</v>
      </c>
      <c r="D753692">
        <v>-6.2910000000000004</v>
      </c>
    </row>
    <row r="753693" spans="2:4" x14ac:dyDescent="0.3">
      <c r="B753693">
        <v>2021</v>
      </c>
      <c r="C753693">
        <v>51.558</v>
      </c>
      <c r="D753693">
        <v>10.644</v>
      </c>
    </row>
    <row r="753694" spans="2:4" x14ac:dyDescent="0.3">
      <c r="B753694">
        <v>2022</v>
      </c>
      <c r="C753694">
        <v>57.207999999999998</v>
      </c>
      <c r="D753694">
        <v>10.96</v>
      </c>
    </row>
    <row r="753695" spans="2:4" x14ac:dyDescent="0.3">
      <c r="B753695">
        <v>2023</v>
      </c>
      <c r="C753695">
        <v>61.689</v>
      </c>
      <c r="D753695">
        <v>7.8319999999999999</v>
      </c>
    </row>
    <row r="753696" spans="2:4" x14ac:dyDescent="0.3">
      <c r="B753696">
        <v>2024</v>
      </c>
      <c r="C753696">
        <v>67.504999999999995</v>
      </c>
      <c r="D753696">
        <v>9.4290000000000003</v>
      </c>
    </row>
    <row r="753697" spans="2:4" x14ac:dyDescent="0.3">
      <c r="B753697">
        <v>2025</v>
      </c>
      <c r="C753697">
        <v>71.540000000000006</v>
      </c>
      <c r="D753697">
        <v>5.9770000000000003</v>
      </c>
    </row>
    <row r="753698" spans="2:4" x14ac:dyDescent="0.3">
      <c r="B753698">
        <v>2026</v>
      </c>
      <c r="C753698">
        <v>75.117000000000004</v>
      </c>
      <c r="D753698">
        <v>5</v>
      </c>
    </row>
    <row r="753699" spans="2:4" x14ac:dyDescent="0.3">
      <c r="B753699">
        <v>2027</v>
      </c>
      <c r="C753699">
        <v>78.873000000000005</v>
      </c>
      <c r="D753699">
        <v>5</v>
      </c>
    </row>
    <row r="753700" spans="2:4" x14ac:dyDescent="0.3">
      <c r="B753700" t="s">
        <v>45</v>
      </c>
      <c r="C753700">
        <v>2024</v>
      </c>
      <c r="D753700">
        <v>2024</v>
      </c>
    </row>
    <row r="770049" spans="2:4" x14ac:dyDescent="0.3">
      <c r="B770049" t="s">
        <v>31</v>
      </c>
      <c r="C770049">
        <v>915</v>
      </c>
      <c r="D770049">
        <v>915</v>
      </c>
    </row>
    <row r="770050" spans="2:4" x14ac:dyDescent="0.3">
      <c r="B770050" t="s">
        <v>32</v>
      </c>
      <c r="C770050" t="s">
        <v>33</v>
      </c>
      <c r="D770050" t="s">
        <v>34</v>
      </c>
    </row>
    <row r="770051" spans="2:4" x14ac:dyDescent="0.3">
      <c r="B770051" t="s">
        <v>35</v>
      </c>
      <c r="C770051" t="s">
        <v>30</v>
      </c>
      <c r="D770051" t="s">
        <v>30</v>
      </c>
    </row>
    <row r="770052" spans="2:4" x14ac:dyDescent="0.3">
      <c r="B770052" t="s">
        <v>36</v>
      </c>
      <c r="C770052" t="s">
        <v>37</v>
      </c>
      <c r="D770052" t="s">
        <v>37</v>
      </c>
    </row>
    <row r="770053" spans="2:4" x14ac:dyDescent="0.3">
      <c r="B770053" t="s">
        <v>38</v>
      </c>
      <c r="C770053" t="s">
        <v>39</v>
      </c>
      <c r="D770053" t="s">
        <v>40</v>
      </c>
    </row>
    <row r="770054" spans="2:4" x14ac:dyDescent="0.3">
      <c r="B770054" t="s">
        <v>23</v>
      </c>
      <c r="C770054" t="s">
        <v>41</v>
      </c>
      <c r="D770054" t="s">
        <v>38</v>
      </c>
    </row>
    <row r="770055" spans="2:4" x14ac:dyDescent="0.3">
      <c r="B770055" t="s">
        <v>42</v>
      </c>
      <c r="C770055" t="s">
        <v>43</v>
      </c>
      <c r="D770055" t="s">
        <v>44</v>
      </c>
    </row>
    <row r="770056" spans="2:4" x14ac:dyDescent="0.3">
      <c r="B770056">
        <v>2000</v>
      </c>
      <c r="C770056">
        <v>16.963000000000001</v>
      </c>
      <c r="D770056">
        <v>1.865</v>
      </c>
    </row>
    <row r="770057" spans="2:4" x14ac:dyDescent="0.3">
      <c r="B770057">
        <v>2001</v>
      </c>
      <c r="C770057">
        <v>17.771999999999998</v>
      </c>
      <c r="D770057">
        <v>4.7690000000000001</v>
      </c>
    </row>
    <row r="770058" spans="2:4" x14ac:dyDescent="0.3">
      <c r="B770058">
        <v>2002</v>
      </c>
      <c r="C770058">
        <v>18.747</v>
      </c>
      <c r="D770058">
        <v>5.4870000000000001</v>
      </c>
    </row>
    <row r="770059" spans="2:4" x14ac:dyDescent="0.3">
      <c r="B770059">
        <v>2003</v>
      </c>
      <c r="C770059">
        <v>20.852</v>
      </c>
      <c r="D770059">
        <v>11.228</v>
      </c>
    </row>
    <row r="770060" spans="2:4" x14ac:dyDescent="0.3">
      <c r="B770060">
        <v>2004</v>
      </c>
      <c r="C770060">
        <v>22.061</v>
      </c>
      <c r="D770060">
        <v>5.7960000000000003</v>
      </c>
    </row>
    <row r="770061" spans="2:4" x14ac:dyDescent="0.3">
      <c r="B770061">
        <v>2005</v>
      </c>
      <c r="C770061">
        <v>24.175999999999998</v>
      </c>
      <c r="D770061">
        <v>9.5879999999999992</v>
      </c>
    </row>
    <row r="770062" spans="2:4" x14ac:dyDescent="0.3">
      <c r="B770062">
        <v>2006</v>
      </c>
      <c r="C770062">
        <v>26.454000000000001</v>
      </c>
      <c r="D770062">
        <v>9.42</v>
      </c>
    </row>
    <row r="770063" spans="2:4" x14ac:dyDescent="0.3">
      <c r="B770063">
        <v>2007</v>
      </c>
      <c r="C770063">
        <v>29.780999999999999</v>
      </c>
      <c r="D770063">
        <v>12.579000000000001</v>
      </c>
    </row>
    <row r="770064" spans="2:4" x14ac:dyDescent="0.3">
      <c r="B770064">
        <v>2008</v>
      </c>
      <c r="C770064">
        <v>30.501999999999999</v>
      </c>
      <c r="D770064">
        <v>2.419</v>
      </c>
    </row>
    <row r="770065" spans="2:4" x14ac:dyDescent="0.3">
      <c r="B770065">
        <v>2009</v>
      </c>
      <c r="C770065">
        <v>29.388000000000002</v>
      </c>
      <c r="D770065">
        <v>-3.6509999999999998</v>
      </c>
    </row>
    <row r="770066" spans="2:4" x14ac:dyDescent="0.3">
      <c r="B770066">
        <v>2010</v>
      </c>
      <c r="C770066">
        <v>31.428000000000001</v>
      </c>
      <c r="D770066">
        <v>6.9420000000000002</v>
      </c>
    </row>
    <row r="770067" spans="2:4" x14ac:dyDescent="0.3">
      <c r="B770067">
        <v>2011</v>
      </c>
      <c r="C770067">
        <v>33.927</v>
      </c>
      <c r="D770067">
        <v>7.9489999999999998</v>
      </c>
    </row>
    <row r="770068" spans="2:4" x14ac:dyDescent="0.3">
      <c r="B770068">
        <v>2012</v>
      </c>
      <c r="C770068">
        <v>36.158999999999999</v>
      </c>
      <c r="D770068">
        <v>6.5789999999999997</v>
      </c>
    </row>
    <row r="770069" spans="2:4" x14ac:dyDescent="0.3">
      <c r="B770069">
        <v>2013</v>
      </c>
      <c r="C770069">
        <v>38.015000000000001</v>
      </c>
      <c r="D770069">
        <v>5.1340000000000003</v>
      </c>
    </row>
    <row r="770070" spans="2:4" x14ac:dyDescent="0.3">
      <c r="B770070">
        <v>2014</v>
      </c>
      <c r="C770070">
        <v>39.57</v>
      </c>
      <c r="D770070">
        <v>4.0910000000000002</v>
      </c>
    </row>
    <row r="770071" spans="2:4" x14ac:dyDescent="0.3">
      <c r="B770071">
        <v>2015</v>
      </c>
      <c r="C770071">
        <v>40.896000000000001</v>
      </c>
      <c r="D770071">
        <v>3.351</v>
      </c>
    </row>
    <row r="770072" spans="2:4" x14ac:dyDescent="0.3">
      <c r="B770072">
        <v>2016</v>
      </c>
      <c r="C770072">
        <v>42.307000000000002</v>
      </c>
      <c r="D770072">
        <v>3.45</v>
      </c>
    </row>
    <row r="770073" spans="2:4" x14ac:dyDescent="0.3">
      <c r="B770073">
        <v>2017</v>
      </c>
      <c r="C770073">
        <v>44.49</v>
      </c>
      <c r="D770073">
        <v>5.1609999999999996</v>
      </c>
    </row>
    <row r="770074" spans="2:4" x14ac:dyDescent="0.3">
      <c r="B770074">
        <v>2018</v>
      </c>
      <c r="C770074">
        <v>47.186999999999998</v>
      </c>
      <c r="D770074">
        <v>6.0620000000000003</v>
      </c>
    </row>
    <row r="770075" spans="2:4" x14ac:dyDescent="0.3">
      <c r="B770075">
        <v>2019</v>
      </c>
      <c r="C770075">
        <v>49.725999999999999</v>
      </c>
      <c r="D770075">
        <v>5.38</v>
      </c>
    </row>
    <row r="770076" spans="2:4" x14ac:dyDescent="0.3">
      <c r="B770076">
        <v>2020</v>
      </c>
      <c r="C770076">
        <v>46.597999999999999</v>
      </c>
      <c r="D770076">
        <v>-6.2910000000000004</v>
      </c>
    </row>
    <row r="770077" spans="2:4" x14ac:dyDescent="0.3">
      <c r="B770077">
        <v>2021</v>
      </c>
      <c r="C770077">
        <v>51.558</v>
      </c>
      <c r="D770077">
        <v>10.644</v>
      </c>
    </row>
    <row r="770078" spans="2:4" x14ac:dyDescent="0.3">
      <c r="B770078">
        <v>2022</v>
      </c>
      <c r="C770078">
        <v>57.207999999999998</v>
      </c>
      <c r="D770078">
        <v>10.96</v>
      </c>
    </row>
    <row r="770079" spans="2:4" x14ac:dyDescent="0.3">
      <c r="B770079">
        <v>2023</v>
      </c>
      <c r="C770079">
        <v>61.689</v>
      </c>
      <c r="D770079">
        <v>7.8319999999999999</v>
      </c>
    </row>
    <row r="770080" spans="2:4" x14ac:dyDescent="0.3">
      <c r="B770080">
        <v>2024</v>
      </c>
      <c r="C770080">
        <v>67.504999999999995</v>
      </c>
      <c r="D770080">
        <v>9.4290000000000003</v>
      </c>
    </row>
    <row r="770081" spans="2:4" x14ac:dyDescent="0.3">
      <c r="B770081">
        <v>2025</v>
      </c>
      <c r="C770081">
        <v>71.540000000000006</v>
      </c>
      <c r="D770081">
        <v>5.9770000000000003</v>
      </c>
    </row>
    <row r="770082" spans="2:4" x14ac:dyDescent="0.3">
      <c r="B770082">
        <v>2026</v>
      </c>
      <c r="C770082">
        <v>75.117000000000004</v>
      </c>
      <c r="D770082">
        <v>5</v>
      </c>
    </row>
    <row r="770083" spans="2:4" x14ac:dyDescent="0.3">
      <c r="B770083">
        <v>2027</v>
      </c>
      <c r="C770083">
        <v>78.873000000000005</v>
      </c>
      <c r="D770083">
        <v>5</v>
      </c>
    </row>
    <row r="770084" spans="2:4" x14ac:dyDescent="0.3">
      <c r="B770084" t="s">
        <v>45</v>
      </c>
      <c r="C770084">
        <v>2024</v>
      </c>
      <c r="D770084">
        <v>2024</v>
      </c>
    </row>
    <row r="786433" spans="2:4" x14ac:dyDescent="0.3">
      <c r="B786433" t="s">
        <v>31</v>
      </c>
      <c r="C786433">
        <v>915</v>
      </c>
      <c r="D786433">
        <v>915</v>
      </c>
    </row>
    <row r="786434" spans="2:4" x14ac:dyDescent="0.3">
      <c r="B786434" t="s">
        <v>32</v>
      </c>
      <c r="C786434" t="s">
        <v>33</v>
      </c>
      <c r="D786434" t="s">
        <v>34</v>
      </c>
    </row>
    <row r="786435" spans="2:4" x14ac:dyDescent="0.3">
      <c r="B786435" t="s">
        <v>35</v>
      </c>
      <c r="C786435" t="s">
        <v>30</v>
      </c>
      <c r="D786435" t="s">
        <v>30</v>
      </c>
    </row>
    <row r="786436" spans="2:4" x14ac:dyDescent="0.3">
      <c r="B786436" t="s">
        <v>36</v>
      </c>
      <c r="C786436" t="s">
        <v>37</v>
      </c>
      <c r="D786436" t="s">
        <v>37</v>
      </c>
    </row>
    <row r="786437" spans="2:4" x14ac:dyDescent="0.3">
      <c r="B786437" t="s">
        <v>38</v>
      </c>
      <c r="C786437" t="s">
        <v>39</v>
      </c>
      <c r="D786437" t="s">
        <v>40</v>
      </c>
    </row>
    <row r="786438" spans="2:4" x14ac:dyDescent="0.3">
      <c r="B786438" t="s">
        <v>23</v>
      </c>
      <c r="C786438" t="s">
        <v>41</v>
      </c>
      <c r="D786438" t="s">
        <v>38</v>
      </c>
    </row>
    <row r="786439" spans="2:4" x14ac:dyDescent="0.3">
      <c r="B786439" t="s">
        <v>42</v>
      </c>
      <c r="C786439" t="s">
        <v>43</v>
      </c>
      <c r="D786439" t="s">
        <v>44</v>
      </c>
    </row>
    <row r="786440" spans="2:4" x14ac:dyDescent="0.3">
      <c r="B786440">
        <v>2000</v>
      </c>
      <c r="C786440">
        <v>16.963000000000001</v>
      </c>
      <c r="D786440">
        <v>1.865</v>
      </c>
    </row>
    <row r="786441" spans="2:4" x14ac:dyDescent="0.3">
      <c r="B786441">
        <v>2001</v>
      </c>
      <c r="C786441">
        <v>17.771999999999998</v>
      </c>
      <c r="D786441">
        <v>4.7690000000000001</v>
      </c>
    </row>
    <row r="786442" spans="2:4" x14ac:dyDescent="0.3">
      <c r="B786442">
        <v>2002</v>
      </c>
      <c r="C786442">
        <v>18.747</v>
      </c>
      <c r="D786442">
        <v>5.4870000000000001</v>
      </c>
    </row>
    <row r="786443" spans="2:4" x14ac:dyDescent="0.3">
      <c r="B786443">
        <v>2003</v>
      </c>
      <c r="C786443">
        <v>20.852</v>
      </c>
      <c r="D786443">
        <v>11.228</v>
      </c>
    </row>
    <row r="786444" spans="2:4" x14ac:dyDescent="0.3">
      <c r="B786444">
        <v>2004</v>
      </c>
      <c r="C786444">
        <v>22.061</v>
      </c>
      <c r="D786444">
        <v>5.7960000000000003</v>
      </c>
    </row>
    <row r="786445" spans="2:4" x14ac:dyDescent="0.3">
      <c r="B786445">
        <v>2005</v>
      </c>
      <c r="C786445">
        <v>24.175999999999998</v>
      </c>
      <c r="D786445">
        <v>9.5879999999999992</v>
      </c>
    </row>
    <row r="786446" spans="2:4" x14ac:dyDescent="0.3">
      <c r="B786446">
        <v>2006</v>
      </c>
      <c r="C786446">
        <v>26.454000000000001</v>
      </c>
      <c r="D786446">
        <v>9.42</v>
      </c>
    </row>
    <row r="786447" spans="2:4" x14ac:dyDescent="0.3">
      <c r="B786447">
        <v>2007</v>
      </c>
      <c r="C786447">
        <v>29.780999999999999</v>
      </c>
      <c r="D786447">
        <v>12.579000000000001</v>
      </c>
    </row>
    <row r="786448" spans="2:4" x14ac:dyDescent="0.3">
      <c r="B786448">
        <v>2008</v>
      </c>
      <c r="C786448">
        <v>30.501999999999999</v>
      </c>
      <c r="D786448">
        <v>2.419</v>
      </c>
    </row>
    <row r="786449" spans="2:4" x14ac:dyDescent="0.3">
      <c r="B786449">
        <v>2009</v>
      </c>
      <c r="C786449">
        <v>29.388000000000002</v>
      </c>
      <c r="D786449">
        <v>-3.6509999999999998</v>
      </c>
    </row>
    <row r="786450" spans="2:4" x14ac:dyDescent="0.3">
      <c r="B786450">
        <v>2010</v>
      </c>
      <c r="C786450">
        <v>31.428000000000001</v>
      </c>
      <c r="D786450">
        <v>6.9420000000000002</v>
      </c>
    </row>
    <row r="786451" spans="2:4" x14ac:dyDescent="0.3">
      <c r="B786451">
        <v>2011</v>
      </c>
      <c r="C786451">
        <v>33.927</v>
      </c>
      <c r="D786451">
        <v>7.9489999999999998</v>
      </c>
    </row>
    <row r="786452" spans="2:4" x14ac:dyDescent="0.3">
      <c r="B786452">
        <v>2012</v>
      </c>
      <c r="C786452">
        <v>36.158999999999999</v>
      </c>
      <c r="D786452">
        <v>6.5789999999999997</v>
      </c>
    </row>
    <row r="786453" spans="2:4" x14ac:dyDescent="0.3">
      <c r="B786453">
        <v>2013</v>
      </c>
      <c r="C786453">
        <v>38.015000000000001</v>
      </c>
      <c r="D786453">
        <v>5.1340000000000003</v>
      </c>
    </row>
    <row r="786454" spans="2:4" x14ac:dyDescent="0.3">
      <c r="B786454">
        <v>2014</v>
      </c>
      <c r="C786454">
        <v>39.57</v>
      </c>
      <c r="D786454">
        <v>4.0910000000000002</v>
      </c>
    </row>
    <row r="786455" spans="2:4" x14ac:dyDescent="0.3">
      <c r="B786455">
        <v>2015</v>
      </c>
      <c r="C786455">
        <v>40.896000000000001</v>
      </c>
      <c r="D786455">
        <v>3.351</v>
      </c>
    </row>
    <row r="786456" spans="2:4" x14ac:dyDescent="0.3">
      <c r="B786456">
        <v>2016</v>
      </c>
      <c r="C786456">
        <v>42.307000000000002</v>
      </c>
      <c r="D786456">
        <v>3.45</v>
      </c>
    </row>
    <row r="786457" spans="2:4" x14ac:dyDescent="0.3">
      <c r="B786457">
        <v>2017</v>
      </c>
      <c r="C786457">
        <v>44.49</v>
      </c>
      <c r="D786457">
        <v>5.1609999999999996</v>
      </c>
    </row>
    <row r="786458" spans="2:4" x14ac:dyDescent="0.3">
      <c r="B786458">
        <v>2018</v>
      </c>
      <c r="C786458">
        <v>47.186999999999998</v>
      </c>
      <c r="D786458">
        <v>6.0620000000000003</v>
      </c>
    </row>
    <row r="786459" spans="2:4" x14ac:dyDescent="0.3">
      <c r="B786459">
        <v>2019</v>
      </c>
      <c r="C786459">
        <v>49.725999999999999</v>
      </c>
      <c r="D786459">
        <v>5.38</v>
      </c>
    </row>
    <row r="786460" spans="2:4" x14ac:dyDescent="0.3">
      <c r="B786460">
        <v>2020</v>
      </c>
      <c r="C786460">
        <v>46.597999999999999</v>
      </c>
      <c r="D786460">
        <v>-6.2910000000000004</v>
      </c>
    </row>
    <row r="786461" spans="2:4" x14ac:dyDescent="0.3">
      <c r="B786461">
        <v>2021</v>
      </c>
      <c r="C786461">
        <v>51.558</v>
      </c>
      <c r="D786461">
        <v>10.644</v>
      </c>
    </row>
    <row r="786462" spans="2:4" x14ac:dyDescent="0.3">
      <c r="B786462">
        <v>2022</v>
      </c>
      <c r="C786462">
        <v>57.207999999999998</v>
      </c>
      <c r="D786462">
        <v>10.96</v>
      </c>
    </row>
    <row r="786463" spans="2:4" x14ac:dyDescent="0.3">
      <c r="B786463">
        <v>2023</v>
      </c>
      <c r="C786463">
        <v>61.689</v>
      </c>
      <c r="D786463">
        <v>7.8319999999999999</v>
      </c>
    </row>
    <row r="786464" spans="2:4" x14ac:dyDescent="0.3">
      <c r="B786464">
        <v>2024</v>
      </c>
      <c r="C786464">
        <v>67.504999999999995</v>
      </c>
      <c r="D786464">
        <v>9.4290000000000003</v>
      </c>
    </row>
    <row r="786465" spans="2:4" x14ac:dyDescent="0.3">
      <c r="B786465">
        <v>2025</v>
      </c>
      <c r="C786465">
        <v>71.540000000000006</v>
      </c>
      <c r="D786465">
        <v>5.9770000000000003</v>
      </c>
    </row>
    <row r="786466" spans="2:4" x14ac:dyDescent="0.3">
      <c r="B786466">
        <v>2026</v>
      </c>
      <c r="C786466">
        <v>75.117000000000004</v>
      </c>
      <c r="D786466">
        <v>5</v>
      </c>
    </row>
    <row r="786467" spans="2:4" x14ac:dyDescent="0.3">
      <c r="B786467">
        <v>2027</v>
      </c>
      <c r="C786467">
        <v>78.873000000000005</v>
      </c>
      <c r="D786467">
        <v>5</v>
      </c>
    </row>
    <row r="786468" spans="2:4" x14ac:dyDescent="0.3">
      <c r="B786468" t="s">
        <v>45</v>
      </c>
      <c r="C786468">
        <v>2024</v>
      </c>
      <c r="D786468">
        <v>2024</v>
      </c>
    </row>
    <row r="802817" spans="2:4" x14ac:dyDescent="0.3">
      <c r="B802817" t="s">
        <v>31</v>
      </c>
      <c r="C802817">
        <v>915</v>
      </c>
      <c r="D802817">
        <v>915</v>
      </c>
    </row>
    <row r="802818" spans="2:4" x14ac:dyDescent="0.3">
      <c r="B802818" t="s">
        <v>32</v>
      </c>
      <c r="C802818" t="s">
        <v>33</v>
      </c>
      <c r="D802818" t="s">
        <v>34</v>
      </c>
    </row>
    <row r="802819" spans="2:4" x14ac:dyDescent="0.3">
      <c r="B802819" t="s">
        <v>35</v>
      </c>
      <c r="C802819" t="s">
        <v>30</v>
      </c>
      <c r="D802819" t="s">
        <v>30</v>
      </c>
    </row>
    <row r="802820" spans="2:4" x14ac:dyDescent="0.3">
      <c r="B802820" t="s">
        <v>36</v>
      </c>
      <c r="C802820" t="s">
        <v>37</v>
      </c>
      <c r="D802820" t="s">
        <v>37</v>
      </c>
    </row>
    <row r="802821" spans="2:4" x14ac:dyDescent="0.3">
      <c r="B802821" t="s">
        <v>38</v>
      </c>
      <c r="C802821" t="s">
        <v>39</v>
      </c>
      <c r="D802821" t="s">
        <v>40</v>
      </c>
    </row>
    <row r="802822" spans="2:4" x14ac:dyDescent="0.3">
      <c r="B802822" t="s">
        <v>23</v>
      </c>
      <c r="C802822" t="s">
        <v>41</v>
      </c>
      <c r="D802822" t="s">
        <v>38</v>
      </c>
    </row>
    <row r="802823" spans="2:4" x14ac:dyDescent="0.3">
      <c r="B802823" t="s">
        <v>42</v>
      </c>
      <c r="C802823" t="s">
        <v>43</v>
      </c>
      <c r="D802823" t="s">
        <v>44</v>
      </c>
    </row>
    <row r="802824" spans="2:4" x14ac:dyDescent="0.3">
      <c r="B802824">
        <v>2000</v>
      </c>
      <c r="C802824">
        <v>16.963000000000001</v>
      </c>
      <c r="D802824">
        <v>1.865</v>
      </c>
    </row>
    <row r="802825" spans="2:4" x14ac:dyDescent="0.3">
      <c r="B802825">
        <v>2001</v>
      </c>
      <c r="C802825">
        <v>17.771999999999998</v>
      </c>
      <c r="D802825">
        <v>4.7690000000000001</v>
      </c>
    </row>
    <row r="802826" spans="2:4" x14ac:dyDescent="0.3">
      <c r="B802826">
        <v>2002</v>
      </c>
      <c r="C802826">
        <v>18.747</v>
      </c>
      <c r="D802826">
        <v>5.4870000000000001</v>
      </c>
    </row>
    <row r="802827" spans="2:4" x14ac:dyDescent="0.3">
      <c r="B802827">
        <v>2003</v>
      </c>
      <c r="C802827">
        <v>20.852</v>
      </c>
      <c r="D802827">
        <v>11.228</v>
      </c>
    </row>
    <row r="802828" spans="2:4" x14ac:dyDescent="0.3">
      <c r="B802828">
        <v>2004</v>
      </c>
      <c r="C802828">
        <v>22.061</v>
      </c>
      <c r="D802828">
        <v>5.7960000000000003</v>
      </c>
    </row>
    <row r="802829" spans="2:4" x14ac:dyDescent="0.3">
      <c r="B802829">
        <v>2005</v>
      </c>
      <c r="C802829">
        <v>24.175999999999998</v>
      </c>
      <c r="D802829">
        <v>9.5879999999999992</v>
      </c>
    </row>
    <row r="802830" spans="2:4" x14ac:dyDescent="0.3">
      <c r="B802830">
        <v>2006</v>
      </c>
      <c r="C802830">
        <v>26.454000000000001</v>
      </c>
      <c r="D802830">
        <v>9.42</v>
      </c>
    </row>
    <row r="802831" spans="2:4" x14ac:dyDescent="0.3">
      <c r="B802831">
        <v>2007</v>
      </c>
      <c r="C802831">
        <v>29.780999999999999</v>
      </c>
      <c r="D802831">
        <v>12.579000000000001</v>
      </c>
    </row>
    <row r="802832" spans="2:4" x14ac:dyDescent="0.3">
      <c r="B802832">
        <v>2008</v>
      </c>
      <c r="C802832">
        <v>30.501999999999999</v>
      </c>
      <c r="D802832">
        <v>2.419</v>
      </c>
    </row>
    <row r="802833" spans="2:4" x14ac:dyDescent="0.3">
      <c r="B802833">
        <v>2009</v>
      </c>
      <c r="C802833">
        <v>29.388000000000002</v>
      </c>
      <c r="D802833">
        <v>-3.6509999999999998</v>
      </c>
    </row>
    <row r="802834" spans="2:4" x14ac:dyDescent="0.3">
      <c r="B802834">
        <v>2010</v>
      </c>
      <c r="C802834">
        <v>31.428000000000001</v>
      </c>
      <c r="D802834">
        <v>6.9420000000000002</v>
      </c>
    </row>
    <row r="802835" spans="2:4" x14ac:dyDescent="0.3">
      <c r="B802835">
        <v>2011</v>
      </c>
      <c r="C802835">
        <v>33.927</v>
      </c>
      <c r="D802835">
        <v>7.9489999999999998</v>
      </c>
    </row>
    <row r="802836" spans="2:4" x14ac:dyDescent="0.3">
      <c r="B802836">
        <v>2012</v>
      </c>
      <c r="C802836">
        <v>36.158999999999999</v>
      </c>
      <c r="D802836">
        <v>6.5789999999999997</v>
      </c>
    </row>
    <row r="802837" spans="2:4" x14ac:dyDescent="0.3">
      <c r="B802837">
        <v>2013</v>
      </c>
      <c r="C802837">
        <v>38.015000000000001</v>
      </c>
      <c r="D802837">
        <v>5.1340000000000003</v>
      </c>
    </row>
    <row r="802838" spans="2:4" x14ac:dyDescent="0.3">
      <c r="B802838">
        <v>2014</v>
      </c>
      <c r="C802838">
        <v>39.57</v>
      </c>
      <c r="D802838">
        <v>4.0910000000000002</v>
      </c>
    </row>
    <row r="802839" spans="2:4" x14ac:dyDescent="0.3">
      <c r="B802839">
        <v>2015</v>
      </c>
      <c r="C802839">
        <v>40.896000000000001</v>
      </c>
      <c r="D802839">
        <v>3.351</v>
      </c>
    </row>
    <row r="802840" spans="2:4" x14ac:dyDescent="0.3">
      <c r="B802840">
        <v>2016</v>
      </c>
      <c r="C802840">
        <v>42.307000000000002</v>
      </c>
      <c r="D802840">
        <v>3.45</v>
      </c>
    </row>
    <row r="802841" spans="2:4" x14ac:dyDescent="0.3">
      <c r="B802841">
        <v>2017</v>
      </c>
      <c r="C802841">
        <v>44.49</v>
      </c>
      <c r="D802841">
        <v>5.1609999999999996</v>
      </c>
    </row>
    <row r="802842" spans="2:4" x14ac:dyDescent="0.3">
      <c r="B802842">
        <v>2018</v>
      </c>
      <c r="C802842">
        <v>47.186999999999998</v>
      </c>
      <c r="D802842">
        <v>6.0620000000000003</v>
      </c>
    </row>
    <row r="802843" spans="2:4" x14ac:dyDescent="0.3">
      <c r="B802843">
        <v>2019</v>
      </c>
      <c r="C802843">
        <v>49.725999999999999</v>
      </c>
      <c r="D802843">
        <v>5.38</v>
      </c>
    </row>
    <row r="802844" spans="2:4" x14ac:dyDescent="0.3">
      <c r="B802844">
        <v>2020</v>
      </c>
      <c r="C802844">
        <v>46.597999999999999</v>
      </c>
      <c r="D802844">
        <v>-6.2910000000000004</v>
      </c>
    </row>
    <row r="802845" spans="2:4" x14ac:dyDescent="0.3">
      <c r="B802845">
        <v>2021</v>
      </c>
      <c r="C802845">
        <v>51.558</v>
      </c>
      <c r="D802845">
        <v>10.644</v>
      </c>
    </row>
    <row r="802846" spans="2:4" x14ac:dyDescent="0.3">
      <c r="B802846">
        <v>2022</v>
      </c>
      <c r="C802846">
        <v>57.207999999999998</v>
      </c>
      <c r="D802846">
        <v>10.96</v>
      </c>
    </row>
    <row r="802847" spans="2:4" x14ac:dyDescent="0.3">
      <c r="B802847">
        <v>2023</v>
      </c>
      <c r="C802847">
        <v>61.689</v>
      </c>
      <c r="D802847">
        <v>7.8319999999999999</v>
      </c>
    </row>
    <row r="802848" spans="2:4" x14ac:dyDescent="0.3">
      <c r="B802848">
        <v>2024</v>
      </c>
      <c r="C802848">
        <v>67.504999999999995</v>
      </c>
      <c r="D802848">
        <v>9.4290000000000003</v>
      </c>
    </row>
    <row r="802849" spans="2:4" x14ac:dyDescent="0.3">
      <c r="B802849">
        <v>2025</v>
      </c>
      <c r="C802849">
        <v>71.540000000000006</v>
      </c>
      <c r="D802849">
        <v>5.9770000000000003</v>
      </c>
    </row>
    <row r="802850" spans="2:4" x14ac:dyDescent="0.3">
      <c r="B802850">
        <v>2026</v>
      </c>
      <c r="C802850">
        <v>75.117000000000004</v>
      </c>
      <c r="D802850">
        <v>5</v>
      </c>
    </row>
    <row r="802851" spans="2:4" x14ac:dyDescent="0.3">
      <c r="B802851">
        <v>2027</v>
      </c>
      <c r="C802851">
        <v>78.873000000000005</v>
      </c>
      <c r="D802851">
        <v>5</v>
      </c>
    </row>
    <row r="802852" spans="2:4" x14ac:dyDescent="0.3">
      <c r="B802852" t="s">
        <v>45</v>
      </c>
      <c r="C802852">
        <v>2024</v>
      </c>
      <c r="D802852">
        <v>2024</v>
      </c>
    </row>
    <row r="819201" spans="2:4" x14ac:dyDescent="0.3">
      <c r="B819201" t="s">
        <v>31</v>
      </c>
      <c r="C819201">
        <v>915</v>
      </c>
      <c r="D819201">
        <v>915</v>
      </c>
    </row>
    <row r="819202" spans="2:4" x14ac:dyDescent="0.3">
      <c r="B819202" t="s">
        <v>32</v>
      </c>
      <c r="C819202" t="s">
        <v>33</v>
      </c>
      <c r="D819202" t="s">
        <v>34</v>
      </c>
    </row>
    <row r="819203" spans="2:4" x14ac:dyDescent="0.3">
      <c r="B819203" t="s">
        <v>35</v>
      </c>
      <c r="C819203" t="s">
        <v>30</v>
      </c>
      <c r="D819203" t="s">
        <v>30</v>
      </c>
    </row>
    <row r="819204" spans="2:4" x14ac:dyDescent="0.3">
      <c r="B819204" t="s">
        <v>36</v>
      </c>
      <c r="C819204" t="s">
        <v>37</v>
      </c>
      <c r="D819204" t="s">
        <v>37</v>
      </c>
    </row>
    <row r="819205" spans="2:4" x14ac:dyDescent="0.3">
      <c r="B819205" t="s">
        <v>38</v>
      </c>
      <c r="C819205" t="s">
        <v>39</v>
      </c>
      <c r="D819205" t="s">
        <v>40</v>
      </c>
    </row>
    <row r="819206" spans="2:4" x14ac:dyDescent="0.3">
      <c r="B819206" t="s">
        <v>23</v>
      </c>
      <c r="C819206" t="s">
        <v>41</v>
      </c>
      <c r="D819206" t="s">
        <v>38</v>
      </c>
    </row>
    <row r="819207" spans="2:4" x14ac:dyDescent="0.3">
      <c r="B819207" t="s">
        <v>42</v>
      </c>
      <c r="C819207" t="s">
        <v>43</v>
      </c>
      <c r="D819207" t="s">
        <v>44</v>
      </c>
    </row>
    <row r="819208" spans="2:4" x14ac:dyDescent="0.3">
      <c r="B819208">
        <v>2000</v>
      </c>
      <c r="C819208">
        <v>16.963000000000001</v>
      </c>
      <c r="D819208">
        <v>1.865</v>
      </c>
    </row>
    <row r="819209" spans="2:4" x14ac:dyDescent="0.3">
      <c r="B819209">
        <v>2001</v>
      </c>
      <c r="C819209">
        <v>17.771999999999998</v>
      </c>
      <c r="D819209">
        <v>4.7690000000000001</v>
      </c>
    </row>
    <row r="819210" spans="2:4" x14ac:dyDescent="0.3">
      <c r="B819210">
        <v>2002</v>
      </c>
      <c r="C819210">
        <v>18.747</v>
      </c>
      <c r="D819210">
        <v>5.4870000000000001</v>
      </c>
    </row>
    <row r="819211" spans="2:4" x14ac:dyDescent="0.3">
      <c r="B819211">
        <v>2003</v>
      </c>
      <c r="C819211">
        <v>20.852</v>
      </c>
      <c r="D819211">
        <v>11.228</v>
      </c>
    </row>
    <row r="819212" spans="2:4" x14ac:dyDescent="0.3">
      <c r="B819212">
        <v>2004</v>
      </c>
      <c r="C819212">
        <v>22.061</v>
      </c>
      <c r="D819212">
        <v>5.7960000000000003</v>
      </c>
    </row>
    <row r="819213" spans="2:4" x14ac:dyDescent="0.3">
      <c r="B819213">
        <v>2005</v>
      </c>
      <c r="C819213">
        <v>24.175999999999998</v>
      </c>
      <c r="D819213">
        <v>9.5879999999999992</v>
      </c>
    </row>
    <row r="819214" spans="2:4" x14ac:dyDescent="0.3">
      <c r="B819214">
        <v>2006</v>
      </c>
      <c r="C819214">
        <v>26.454000000000001</v>
      </c>
      <c r="D819214">
        <v>9.42</v>
      </c>
    </row>
    <row r="819215" spans="2:4" x14ac:dyDescent="0.3">
      <c r="B819215">
        <v>2007</v>
      </c>
      <c r="C819215">
        <v>29.780999999999999</v>
      </c>
      <c r="D819215">
        <v>12.579000000000001</v>
      </c>
    </row>
    <row r="819216" spans="2:4" x14ac:dyDescent="0.3">
      <c r="B819216">
        <v>2008</v>
      </c>
      <c r="C819216">
        <v>30.501999999999999</v>
      </c>
      <c r="D819216">
        <v>2.419</v>
      </c>
    </row>
    <row r="819217" spans="2:4" x14ac:dyDescent="0.3">
      <c r="B819217">
        <v>2009</v>
      </c>
      <c r="C819217">
        <v>29.388000000000002</v>
      </c>
      <c r="D819217">
        <v>-3.6509999999999998</v>
      </c>
    </row>
    <row r="819218" spans="2:4" x14ac:dyDescent="0.3">
      <c r="B819218">
        <v>2010</v>
      </c>
      <c r="C819218">
        <v>31.428000000000001</v>
      </c>
      <c r="D819218">
        <v>6.9420000000000002</v>
      </c>
    </row>
    <row r="819219" spans="2:4" x14ac:dyDescent="0.3">
      <c r="B819219">
        <v>2011</v>
      </c>
      <c r="C819219">
        <v>33.927</v>
      </c>
      <c r="D819219">
        <v>7.9489999999999998</v>
      </c>
    </row>
    <row r="819220" spans="2:4" x14ac:dyDescent="0.3">
      <c r="B819220">
        <v>2012</v>
      </c>
      <c r="C819220">
        <v>36.158999999999999</v>
      </c>
      <c r="D819220">
        <v>6.5789999999999997</v>
      </c>
    </row>
    <row r="819221" spans="2:4" x14ac:dyDescent="0.3">
      <c r="B819221">
        <v>2013</v>
      </c>
      <c r="C819221">
        <v>38.015000000000001</v>
      </c>
      <c r="D819221">
        <v>5.1340000000000003</v>
      </c>
    </row>
    <row r="819222" spans="2:4" x14ac:dyDescent="0.3">
      <c r="B819222">
        <v>2014</v>
      </c>
      <c r="C819222">
        <v>39.57</v>
      </c>
      <c r="D819222">
        <v>4.0910000000000002</v>
      </c>
    </row>
    <row r="819223" spans="2:4" x14ac:dyDescent="0.3">
      <c r="B819223">
        <v>2015</v>
      </c>
      <c r="C819223">
        <v>40.896000000000001</v>
      </c>
      <c r="D819223">
        <v>3.351</v>
      </c>
    </row>
    <row r="819224" spans="2:4" x14ac:dyDescent="0.3">
      <c r="B819224">
        <v>2016</v>
      </c>
      <c r="C819224">
        <v>42.307000000000002</v>
      </c>
      <c r="D819224">
        <v>3.45</v>
      </c>
    </row>
    <row r="819225" spans="2:4" x14ac:dyDescent="0.3">
      <c r="B819225">
        <v>2017</v>
      </c>
      <c r="C819225">
        <v>44.49</v>
      </c>
      <c r="D819225">
        <v>5.1609999999999996</v>
      </c>
    </row>
    <row r="819226" spans="2:4" x14ac:dyDescent="0.3">
      <c r="B819226">
        <v>2018</v>
      </c>
      <c r="C819226">
        <v>47.186999999999998</v>
      </c>
      <c r="D819226">
        <v>6.0620000000000003</v>
      </c>
    </row>
    <row r="819227" spans="2:4" x14ac:dyDescent="0.3">
      <c r="B819227">
        <v>2019</v>
      </c>
      <c r="C819227">
        <v>49.725999999999999</v>
      </c>
      <c r="D819227">
        <v>5.38</v>
      </c>
    </row>
    <row r="819228" spans="2:4" x14ac:dyDescent="0.3">
      <c r="B819228">
        <v>2020</v>
      </c>
      <c r="C819228">
        <v>46.597999999999999</v>
      </c>
      <c r="D819228">
        <v>-6.2910000000000004</v>
      </c>
    </row>
    <row r="819229" spans="2:4" x14ac:dyDescent="0.3">
      <c r="B819229">
        <v>2021</v>
      </c>
      <c r="C819229">
        <v>51.558</v>
      </c>
      <c r="D819229">
        <v>10.644</v>
      </c>
    </row>
    <row r="819230" spans="2:4" x14ac:dyDescent="0.3">
      <c r="B819230">
        <v>2022</v>
      </c>
      <c r="C819230">
        <v>57.207999999999998</v>
      </c>
      <c r="D819230">
        <v>10.96</v>
      </c>
    </row>
    <row r="819231" spans="2:4" x14ac:dyDescent="0.3">
      <c r="B819231">
        <v>2023</v>
      </c>
      <c r="C819231">
        <v>61.689</v>
      </c>
      <c r="D819231">
        <v>7.8319999999999999</v>
      </c>
    </row>
    <row r="819232" spans="2:4" x14ac:dyDescent="0.3">
      <c r="B819232">
        <v>2024</v>
      </c>
      <c r="C819232">
        <v>67.504999999999995</v>
      </c>
      <c r="D819232">
        <v>9.4290000000000003</v>
      </c>
    </row>
    <row r="819233" spans="2:4" x14ac:dyDescent="0.3">
      <c r="B819233">
        <v>2025</v>
      </c>
      <c r="C819233">
        <v>71.540000000000006</v>
      </c>
      <c r="D819233">
        <v>5.9770000000000003</v>
      </c>
    </row>
    <row r="819234" spans="2:4" x14ac:dyDescent="0.3">
      <c r="B819234">
        <v>2026</v>
      </c>
      <c r="C819234">
        <v>75.117000000000004</v>
      </c>
      <c r="D819234">
        <v>5</v>
      </c>
    </row>
    <row r="819235" spans="2:4" x14ac:dyDescent="0.3">
      <c r="B819235">
        <v>2027</v>
      </c>
      <c r="C819235">
        <v>78.873000000000005</v>
      </c>
      <c r="D819235">
        <v>5</v>
      </c>
    </row>
    <row r="819236" spans="2:4" x14ac:dyDescent="0.3">
      <c r="B819236" t="s">
        <v>45</v>
      </c>
      <c r="C819236">
        <v>2024</v>
      </c>
      <c r="D819236">
        <v>2024</v>
      </c>
    </row>
    <row r="835585" spans="2:4" x14ac:dyDescent="0.3">
      <c r="B835585" t="s">
        <v>31</v>
      </c>
      <c r="C835585">
        <v>915</v>
      </c>
      <c r="D835585">
        <v>915</v>
      </c>
    </row>
    <row r="835586" spans="2:4" x14ac:dyDescent="0.3">
      <c r="B835586" t="s">
        <v>32</v>
      </c>
      <c r="C835586" t="s">
        <v>33</v>
      </c>
      <c r="D835586" t="s">
        <v>34</v>
      </c>
    </row>
    <row r="835587" spans="2:4" x14ac:dyDescent="0.3">
      <c r="B835587" t="s">
        <v>35</v>
      </c>
      <c r="C835587" t="s">
        <v>30</v>
      </c>
      <c r="D835587" t="s">
        <v>30</v>
      </c>
    </row>
    <row r="835588" spans="2:4" x14ac:dyDescent="0.3">
      <c r="B835588" t="s">
        <v>36</v>
      </c>
      <c r="C835588" t="s">
        <v>37</v>
      </c>
      <c r="D835588" t="s">
        <v>37</v>
      </c>
    </row>
    <row r="835589" spans="2:4" x14ac:dyDescent="0.3">
      <c r="B835589" t="s">
        <v>38</v>
      </c>
      <c r="C835589" t="s">
        <v>39</v>
      </c>
      <c r="D835589" t="s">
        <v>40</v>
      </c>
    </row>
    <row r="835590" spans="2:4" x14ac:dyDescent="0.3">
      <c r="B835590" t="s">
        <v>23</v>
      </c>
      <c r="C835590" t="s">
        <v>41</v>
      </c>
      <c r="D835590" t="s">
        <v>38</v>
      </c>
    </row>
    <row r="835591" spans="2:4" x14ac:dyDescent="0.3">
      <c r="B835591" t="s">
        <v>42</v>
      </c>
      <c r="C835591" t="s">
        <v>43</v>
      </c>
      <c r="D835591" t="s">
        <v>44</v>
      </c>
    </row>
    <row r="835592" spans="2:4" x14ac:dyDescent="0.3">
      <c r="B835592">
        <v>2000</v>
      </c>
      <c r="C835592">
        <v>16.963000000000001</v>
      </c>
      <c r="D835592">
        <v>1.865</v>
      </c>
    </row>
    <row r="835593" spans="2:4" x14ac:dyDescent="0.3">
      <c r="B835593">
        <v>2001</v>
      </c>
      <c r="C835593">
        <v>17.771999999999998</v>
      </c>
      <c r="D835593">
        <v>4.7690000000000001</v>
      </c>
    </row>
    <row r="835594" spans="2:4" x14ac:dyDescent="0.3">
      <c r="B835594">
        <v>2002</v>
      </c>
      <c r="C835594">
        <v>18.747</v>
      </c>
      <c r="D835594">
        <v>5.4870000000000001</v>
      </c>
    </row>
    <row r="835595" spans="2:4" x14ac:dyDescent="0.3">
      <c r="B835595">
        <v>2003</v>
      </c>
      <c r="C835595">
        <v>20.852</v>
      </c>
      <c r="D835595">
        <v>11.228</v>
      </c>
    </row>
    <row r="835596" spans="2:4" x14ac:dyDescent="0.3">
      <c r="B835596">
        <v>2004</v>
      </c>
      <c r="C835596">
        <v>22.061</v>
      </c>
      <c r="D835596">
        <v>5.7960000000000003</v>
      </c>
    </row>
    <row r="835597" spans="2:4" x14ac:dyDescent="0.3">
      <c r="B835597">
        <v>2005</v>
      </c>
      <c r="C835597">
        <v>24.175999999999998</v>
      </c>
      <c r="D835597">
        <v>9.5879999999999992</v>
      </c>
    </row>
    <row r="835598" spans="2:4" x14ac:dyDescent="0.3">
      <c r="B835598">
        <v>2006</v>
      </c>
      <c r="C835598">
        <v>26.454000000000001</v>
      </c>
      <c r="D835598">
        <v>9.42</v>
      </c>
    </row>
    <row r="835599" spans="2:4" x14ac:dyDescent="0.3">
      <c r="B835599">
        <v>2007</v>
      </c>
      <c r="C835599">
        <v>29.780999999999999</v>
      </c>
      <c r="D835599">
        <v>12.579000000000001</v>
      </c>
    </row>
    <row r="835600" spans="2:4" x14ac:dyDescent="0.3">
      <c r="B835600">
        <v>2008</v>
      </c>
      <c r="C835600">
        <v>30.501999999999999</v>
      </c>
      <c r="D835600">
        <v>2.419</v>
      </c>
    </row>
    <row r="835601" spans="2:4" x14ac:dyDescent="0.3">
      <c r="B835601">
        <v>2009</v>
      </c>
      <c r="C835601">
        <v>29.388000000000002</v>
      </c>
      <c r="D835601">
        <v>-3.6509999999999998</v>
      </c>
    </row>
    <row r="835602" spans="2:4" x14ac:dyDescent="0.3">
      <c r="B835602">
        <v>2010</v>
      </c>
      <c r="C835602">
        <v>31.428000000000001</v>
      </c>
      <c r="D835602">
        <v>6.9420000000000002</v>
      </c>
    </row>
    <row r="835603" spans="2:4" x14ac:dyDescent="0.3">
      <c r="B835603">
        <v>2011</v>
      </c>
      <c r="C835603">
        <v>33.927</v>
      </c>
      <c r="D835603">
        <v>7.9489999999999998</v>
      </c>
    </row>
    <row r="835604" spans="2:4" x14ac:dyDescent="0.3">
      <c r="B835604">
        <v>2012</v>
      </c>
      <c r="C835604">
        <v>36.158999999999999</v>
      </c>
      <c r="D835604">
        <v>6.5789999999999997</v>
      </c>
    </row>
    <row r="835605" spans="2:4" x14ac:dyDescent="0.3">
      <c r="B835605">
        <v>2013</v>
      </c>
      <c r="C835605">
        <v>38.015000000000001</v>
      </c>
      <c r="D835605">
        <v>5.1340000000000003</v>
      </c>
    </row>
    <row r="835606" spans="2:4" x14ac:dyDescent="0.3">
      <c r="B835606">
        <v>2014</v>
      </c>
      <c r="C835606">
        <v>39.57</v>
      </c>
      <c r="D835606">
        <v>4.0910000000000002</v>
      </c>
    </row>
    <row r="835607" spans="2:4" x14ac:dyDescent="0.3">
      <c r="B835607">
        <v>2015</v>
      </c>
      <c r="C835607">
        <v>40.896000000000001</v>
      </c>
      <c r="D835607">
        <v>3.351</v>
      </c>
    </row>
    <row r="835608" spans="2:4" x14ac:dyDescent="0.3">
      <c r="B835608">
        <v>2016</v>
      </c>
      <c r="C835608">
        <v>42.307000000000002</v>
      </c>
      <c r="D835608">
        <v>3.45</v>
      </c>
    </row>
    <row r="835609" spans="2:4" x14ac:dyDescent="0.3">
      <c r="B835609">
        <v>2017</v>
      </c>
      <c r="C835609">
        <v>44.49</v>
      </c>
      <c r="D835609">
        <v>5.1609999999999996</v>
      </c>
    </row>
    <row r="835610" spans="2:4" x14ac:dyDescent="0.3">
      <c r="B835610">
        <v>2018</v>
      </c>
      <c r="C835610">
        <v>47.186999999999998</v>
      </c>
      <c r="D835610">
        <v>6.0620000000000003</v>
      </c>
    </row>
    <row r="835611" spans="2:4" x14ac:dyDescent="0.3">
      <c r="B835611">
        <v>2019</v>
      </c>
      <c r="C835611">
        <v>49.725999999999999</v>
      </c>
      <c r="D835611">
        <v>5.38</v>
      </c>
    </row>
    <row r="835612" spans="2:4" x14ac:dyDescent="0.3">
      <c r="B835612">
        <v>2020</v>
      </c>
      <c r="C835612">
        <v>46.597999999999999</v>
      </c>
      <c r="D835612">
        <v>-6.2910000000000004</v>
      </c>
    </row>
    <row r="835613" spans="2:4" x14ac:dyDescent="0.3">
      <c r="B835613">
        <v>2021</v>
      </c>
      <c r="C835613">
        <v>51.558</v>
      </c>
      <c r="D835613">
        <v>10.644</v>
      </c>
    </row>
    <row r="835614" spans="2:4" x14ac:dyDescent="0.3">
      <c r="B835614">
        <v>2022</v>
      </c>
      <c r="C835614">
        <v>57.207999999999998</v>
      </c>
      <c r="D835614">
        <v>10.96</v>
      </c>
    </row>
    <row r="835615" spans="2:4" x14ac:dyDescent="0.3">
      <c r="B835615">
        <v>2023</v>
      </c>
      <c r="C835615">
        <v>61.689</v>
      </c>
      <c r="D835615">
        <v>7.8319999999999999</v>
      </c>
    </row>
    <row r="835616" spans="2:4" x14ac:dyDescent="0.3">
      <c r="B835616">
        <v>2024</v>
      </c>
      <c r="C835616">
        <v>67.504999999999995</v>
      </c>
      <c r="D835616">
        <v>9.4290000000000003</v>
      </c>
    </row>
    <row r="835617" spans="2:4" x14ac:dyDescent="0.3">
      <c r="B835617">
        <v>2025</v>
      </c>
      <c r="C835617">
        <v>71.540000000000006</v>
      </c>
      <c r="D835617">
        <v>5.9770000000000003</v>
      </c>
    </row>
    <row r="835618" spans="2:4" x14ac:dyDescent="0.3">
      <c r="B835618">
        <v>2026</v>
      </c>
      <c r="C835618">
        <v>75.117000000000004</v>
      </c>
      <c r="D835618">
        <v>5</v>
      </c>
    </row>
    <row r="835619" spans="2:4" x14ac:dyDescent="0.3">
      <c r="B835619">
        <v>2027</v>
      </c>
      <c r="C835619">
        <v>78.873000000000005</v>
      </c>
      <c r="D835619">
        <v>5</v>
      </c>
    </row>
    <row r="835620" spans="2:4" x14ac:dyDescent="0.3">
      <c r="B835620" t="s">
        <v>45</v>
      </c>
      <c r="C835620">
        <v>2024</v>
      </c>
      <c r="D835620">
        <v>2024</v>
      </c>
    </row>
    <row r="851969" spans="2:4" x14ac:dyDescent="0.3">
      <c r="B851969" t="s">
        <v>31</v>
      </c>
      <c r="C851969">
        <v>915</v>
      </c>
      <c r="D851969">
        <v>915</v>
      </c>
    </row>
    <row r="851970" spans="2:4" x14ac:dyDescent="0.3">
      <c r="B851970" t="s">
        <v>32</v>
      </c>
      <c r="C851970" t="s">
        <v>33</v>
      </c>
      <c r="D851970" t="s">
        <v>34</v>
      </c>
    </row>
    <row r="851971" spans="2:4" x14ac:dyDescent="0.3">
      <c r="B851971" t="s">
        <v>35</v>
      </c>
      <c r="C851971" t="s">
        <v>30</v>
      </c>
      <c r="D851971" t="s">
        <v>30</v>
      </c>
    </row>
    <row r="851972" spans="2:4" x14ac:dyDescent="0.3">
      <c r="B851972" t="s">
        <v>36</v>
      </c>
      <c r="C851972" t="s">
        <v>37</v>
      </c>
      <c r="D851972" t="s">
        <v>37</v>
      </c>
    </row>
    <row r="851973" spans="2:4" x14ac:dyDescent="0.3">
      <c r="B851973" t="s">
        <v>38</v>
      </c>
      <c r="C851973" t="s">
        <v>39</v>
      </c>
      <c r="D851973" t="s">
        <v>40</v>
      </c>
    </row>
    <row r="851974" spans="2:4" x14ac:dyDescent="0.3">
      <c r="B851974" t="s">
        <v>23</v>
      </c>
      <c r="C851974" t="s">
        <v>41</v>
      </c>
      <c r="D851974" t="s">
        <v>38</v>
      </c>
    </row>
    <row r="851975" spans="2:4" x14ac:dyDescent="0.3">
      <c r="B851975" t="s">
        <v>42</v>
      </c>
      <c r="C851975" t="s">
        <v>43</v>
      </c>
      <c r="D851975" t="s">
        <v>44</v>
      </c>
    </row>
    <row r="851976" spans="2:4" x14ac:dyDescent="0.3">
      <c r="B851976">
        <v>2000</v>
      </c>
      <c r="C851976">
        <v>16.963000000000001</v>
      </c>
      <c r="D851976">
        <v>1.865</v>
      </c>
    </row>
    <row r="851977" spans="2:4" x14ac:dyDescent="0.3">
      <c r="B851977">
        <v>2001</v>
      </c>
      <c r="C851977">
        <v>17.771999999999998</v>
      </c>
      <c r="D851977">
        <v>4.7690000000000001</v>
      </c>
    </row>
    <row r="851978" spans="2:4" x14ac:dyDescent="0.3">
      <c r="B851978">
        <v>2002</v>
      </c>
      <c r="C851978">
        <v>18.747</v>
      </c>
      <c r="D851978">
        <v>5.4870000000000001</v>
      </c>
    </row>
    <row r="851979" spans="2:4" x14ac:dyDescent="0.3">
      <c r="B851979">
        <v>2003</v>
      </c>
      <c r="C851979">
        <v>20.852</v>
      </c>
      <c r="D851979">
        <v>11.228</v>
      </c>
    </row>
    <row r="851980" spans="2:4" x14ac:dyDescent="0.3">
      <c r="B851980">
        <v>2004</v>
      </c>
      <c r="C851980">
        <v>22.061</v>
      </c>
      <c r="D851980">
        <v>5.7960000000000003</v>
      </c>
    </row>
    <row r="851981" spans="2:4" x14ac:dyDescent="0.3">
      <c r="B851981">
        <v>2005</v>
      </c>
      <c r="C851981">
        <v>24.175999999999998</v>
      </c>
      <c r="D851981">
        <v>9.5879999999999992</v>
      </c>
    </row>
    <row r="851982" spans="2:4" x14ac:dyDescent="0.3">
      <c r="B851982">
        <v>2006</v>
      </c>
      <c r="C851982">
        <v>26.454000000000001</v>
      </c>
      <c r="D851982">
        <v>9.42</v>
      </c>
    </row>
    <row r="851983" spans="2:4" x14ac:dyDescent="0.3">
      <c r="B851983">
        <v>2007</v>
      </c>
      <c r="C851983">
        <v>29.780999999999999</v>
      </c>
      <c r="D851983">
        <v>12.579000000000001</v>
      </c>
    </row>
    <row r="851984" spans="2:4" x14ac:dyDescent="0.3">
      <c r="B851984">
        <v>2008</v>
      </c>
      <c r="C851984">
        <v>30.501999999999999</v>
      </c>
      <c r="D851984">
        <v>2.419</v>
      </c>
    </row>
    <row r="851985" spans="2:4" x14ac:dyDescent="0.3">
      <c r="B851985">
        <v>2009</v>
      </c>
      <c r="C851985">
        <v>29.388000000000002</v>
      </c>
      <c r="D851985">
        <v>-3.6509999999999998</v>
      </c>
    </row>
    <row r="851986" spans="2:4" x14ac:dyDescent="0.3">
      <c r="B851986">
        <v>2010</v>
      </c>
      <c r="C851986">
        <v>31.428000000000001</v>
      </c>
      <c r="D851986">
        <v>6.9420000000000002</v>
      </c>
    </row>
    <row r="851987" spans="2:4" x14ac:dyDescent="0.3">
      <c r="B851987">
        <v>2011</v>
      </c>
      <c r="C851987">
        <v>33.927</v>
      </c>
      <c r="D851987">
        <v>7.9489999999999998</v>
      </c>
    </row>
    <row r="851988" spans="2:4" x14ac:dyDescent="0.3">
      <c r="B851988">
        <v>2012</v>
      </c>
      <c r="C851988">
        <v>36.158999999999999</v>
      </c>
      <c r="D851988">
        <v>6.5789999999999997</v>
      </c>
    </row>
    <row r="851989" spans="2:4" x14ac:dyDescent="0.3">
      <c r="B851989">
        <v>2013</v>
      </c>
      <c r="C851989">
        <v>38.015000000000001</v>
      </c>
      <c r="D851989">
        <v>5.1340000000000003</v>
      </c>
    </row>
    <row r="851990" spans="2:4" x14ac:dyDescent="0.3">
      <c r="B851990">
        <v>2014</v>
      </c>
      <c r="C851990">
        <v>39.57</v>
      </c>
      <c r="D851990">
        <v>4.0910000000000002</v>
      </c>
    </row>
    <row r="851991" spans="2:4" x14ac:dyDescent="0.3">
      <c r="B851991">
        <v>2015</v>
      </c>
      <c r="C851991">
        <v>40.896000000000001</v>
      </c>
      <c r="D851991">
        <v>3.351</v>
      </c>
    </row>
    <row r="851992" spans="2:4" x14ac:dyDescent="0.3">
      <c r="B851992">
        <v>2016</v>
      </c>
      <c r="C851992">
        <v>42.307000000000002</v>
      </c>
      <c r="D851992">
        <v>3.45</v>
      </c>
    </row>
    <row r="851993" spans="2:4" x14ac:dyDescent="0.3">
      <c r="B851993">
        <v>2017</v>
      </c>
      <c r="C851993">
        <v>44.49</v>
      </c>
      <c r="D851993">
        <v>5.1609999999999996</v>
      </c>
    </row>
    <row r="851994" spans="2:4" x14ac:dyDescent="0.3">
      <c r="B851994">
        <v>2018</v>
      </c>
      <c r="C851994">
        <v>47.186999999999998</v>
      </c>
      <c r="D851994">
        <v>6.0620000000000003</v>
      </c>
    </row>
    <row r="851995" spans="2:4" x14ac:dyDescent="0.3">
      <c r="B851995">
        <v>2019</v>
      </c>
      <c r="C851995">
        <v>49.725999999999999</v>
      </c>
      <c r="D851995">
        <v>5.38</v>
      </c>
    </row>
    <row r="851996" spans="2:4" x14ac:dyDescent="0.3">
      <c r="B851996">
        <v>2020</v>
      </c>
      <c r="C851996">
        <v>46.597999999999999</v>
      </c>
      <c r="D851996">
        <v>-6.2910000000000004</v>
      </c>
    </row>
    <row r="851997" spans="2:4" x14ac:dyDescent="0.3">
      <c r="B851997">
        <v>2021</v>
      </c>
      <c r="C851997">
        <v>51.558</v>
      </c>
      <c r="D851997">
        <v>10.644</v>
      </c>
    </row>
    <row r="851998" spans="2:4" x14ac:dyDescent="0.3">
      <c r="B851998">
        <v>2022</v>
      </c>
      <c r="C851998">
        <v>57.207999999999998</v>
      </c>
      <c r="D851998">
        <v>10.96</v>
      </c>
    </row>
    <row r="851999" spans="2:4" x14ac:dyDescent="0.3">
      <c r="B851999">
        <v>2023</v>
      </c>
      <c r="C851999">
        <v>61.689</v>
      </c>
      <c r="D851999">
        <v>7.8319999999999999</v>
      </c>
    </row>
    <row r="852000" spans="2:4" x14ac:dyDescent="0.3">
      <c r="B852000">
        <v>2024</v>
      </c>
      <c r="C852000">
        <v>67.504999999999995</v>
      </c>
      <c r="D852000">
        <v>9.4290000000000003</v>
      </c>
    </row>
    <row r="852001" spans="2:4" x14ac:dyDescent="0.3">
      <c r="B852001">
        <v>2025</v>
      </c>
      <c r="C852001">
        <v>71.540000000000006</v>
      </c>
      <c r="D852001">
        <v>5.9770000000000003</v>
      </c>
    </row>
    <row r="852002" spans="2:4" x14ac:dyDescent="0.3">
      <c r="B852002">
        <v>2026</v>
      </c>
      <c r="C852002">
        <v>75.117000000000004</v>
      </c>
      <c r="D852002">
        <v>5</v>
      </c>
    </row>
    <row r="852003" spans="2:4" x14ac:dyDescent="0.3">
      <c r="B852003">
        <v>2027</v>
      </c>
      <c r="C852003">
        <v>78.873000000000005</v>
      </c>
      <c r="D852003">
        <v>5</v>
      </c>
    </row>
    <row r="852004" spans="2:4" x14ac:dyDescent="0.3">
      <c r="B852004" t="s">
        <v>45</v>
      </c>
      <c r="C852004">
        <v>2024</v>
      </c>
      <c r="D852004">
        <v>2024</v>
      </c>
    </row>
    <row r="868353" spans="2:4" x14ac:dyDescent="0.3">
      <c r="B868353" t="s">
        <v>31</v>
      </c>
      <c r="C868353">
        <v>915</v>
      </c>
      <c r="D868353">
        <v>915</v>
      </c>
    </row>
    <row r="868354" spans="2:4" x14ac:dyDescent="0.3">
      <c r="B868354" t="s">
        <v>32</v>
      </c>
      <c r="C868354" t="s">
        <v>33</v>
      </c>
      <c r="D868354" t="s">
        <v>34</v>
      </c>
    </row>
    <row r="868355" spans="2:4" x14ac:dyDescent="0.3">
      <c r="B868355" t="s">
        <v>35</v>
      </c>
      <c r="C868355" t="s">
        <v>30</v>
      </c>
      <c r="D868355" t="s">
        <v>30</v>
      </c>
    </row>
    <row r="868356" spans="2:4" x14ac:dyDescent="0.3">
      <c r="B868356" t="s">
        <v>36</v>
      </c>
      <c r="C868356" t="s">
        <v>37</v>
      </c>
      <c r="D868356" t="s">
        <v>37</v>
      </c>
    </row>
    <row r="868357" spans="2:4" x14ac:dyDescent="0.3">
      <c r="B868357" t="s">
        <v>38</v>
      </c>
      <c r="C868357" t="s">
        <v>39</v>
      </c>
      <c r="D868357" t="s">
        <v>40</v>
      </c>
    </row>
    <row r="868358" spans="2:4" x14ac:dyDescent="0.3">
      <c r="B868358" t="s">
        <v>23</v>
      </c>
      <c r="C868358" t="s">
        <v>41</v>
      </c>
      <c r="D868358" t="s">
        <v>38</v>
      </c>
    </row>
    <row r="868359" spans="2:4" x14ac:dyDescent="0.3">
      <c r="B868359" t="s">
        <v>42</v>
      </c>
      <c r="C868359" t="s">
        <v>43</v>
      </c>
      <c r="D868359" t="s">
        <v>44</v>
      </c>
    </row>
    <row r="868360" spans="2:4" x14ac:dyDescent="0.3">
      <c r="B868360">
        <v>2000</v>
      </c>
      <c r="C868360">
        <v>16.963000000000001</v>
      </c>
      <c r="D868360">
        <v>1.865</v>
      </c>
    </row>
    <row r="868361" spans="2:4" x14ac:dyDescent="0.3">
      <c r="B868361">
        <v>2001</v>
      </c>
      <c r="C868361">
        <v>17.771999999999998</v>
      </c>
      <c r="D868361">
        <v>4.7690000000000001</v>
      </c>
    </row>
    <row r="868362" spans="2:4" x14ac:dyDescent="0.3">
      <c r="B868362">
        <v>2002</v>
      </c>
      <c r="C868362">
        <v>18.747</v>
      </c>
      <c r="D868362">
        <v>5.4870000000000001</v>
      </c>
    </row>
    <row r="868363" spans="2:4" x14ac:dyDescent="0.3">
      <c r="B868363">
        <v>2003</v>
      </c>
      <c r="C868363">
        <v>20.852</v>
      </c>
      <c r="D868363">
        <v>11.228</v>
      </c>
    </row>
    <row r="868364" spans="2:4" x14ac:dyDescent="0.3">
      <c r="B868364">
        <v>2004</v>
      </c>
      <c r="C868364">
        <v>22.061</v>
      </c>
      <c r="D868364">
        <v>5.7960000000000003</v>
      </c>
    </row>
    <row r="868365" spans="2:4" x14ac:dyDescent="0.3">
      <c r="B868365">
        <v>2005</v>
      </c>
      <c r="C868365">
        <v>24.175999999999998</v>
      </c>
      <c r="D868365">
        <v>9.5879999999999992</v>
      </c>
    </row>
    <row r="868366" spans="2:4" x14ac:dyDescent="0.3">
      <c r="B868366">
        <v>2006</v>
      </c>
      <c r="C868366">
        <v>26.454000000000001</v>
      </c>
      <c r="D868366">
        <v>9.42</v>
      </c>
    </row>
    <row r="868367" spans="2:4" x14ac:dyDescent="0.3">
      <c r="B868367">
        <v>2007</v>
      </c>
      <c r="C868367">
        <v>29.780999999999999</v>
      </c>
      <c r="D868367">
        <v>12.579000000000001</v>
      </c>
    </row>
    <row r="868368" spans="2:4" x14ac:dyDescent="0.3">
      <c r="B868368">
        <v>2008</v>
      </c>
      <c r="C868368">
        <v>30.501999999999999</v>
      </c>
      <c r="D868368">
        <v>2.419</v>
      </c>
    </row>
    <row r="868369" spans="2:4" x14ac:dyDescent="0.3">
      <c r="B868369">
        <v>2009</v>
      </c>
      <c r="C868369">
        <v>29.388000000000002</v>
      </c>
      <c r="D868369">
        <v>-3.6509999999999998</v>
      </c>
    </row>
    <row r="868370" spans="2:4" x14ac:dyDescent="0.3">
      <c r="B868370">
        <v>2010</v>
      </c>
      <c r="C868370">
        <v>31.428000000000001</v>
      </c>
      <c r="D868370">
        <v>6.9420000000000002</v>
      </c>
    </row>
    <row r="868371" spans="2:4" x14ac:dyDescent="0.3">
      <c r="B868371">
        <v>2011</v>
      </c>
      <c r="C868371">
        <v>33.927</v>
      </c>
      <c r="D868371">
        <v>7.9489999999999998</v>
      </c>
    </row>
    <row r="868372" spans="2:4" x14ac:dyDescent="0.3">
      <c r="B868372">
        <v>2012</v>
      </c>
      <c r="C868372">
        <v>36.158999999999999</v>
      </c>
      <c r="D868372">
        <v>6.5789999999999997</v>
      </c>
    </row>
    <row r="868373" spans="2:4" x14ac:dyDescent="0.3">
      <c r="B868373">
        <v>2013</v>
      </c>
      <c r="C868373">
        <v>38.015000000000001</v>
      </c>
      <c r="D868373">
        <v>5.1340000000000003</v>
      </c>
    </row>
    <row r="868374" spans="2:4" x14ac:dyDescent="0.3">
      <c r="B868374">
        <v>2014</v>
      </c>
      <c r="C868374">
        <v>39.57</v>
      </c>
      <c r="D868374">
        <v>4.0910000000000002</v>
      </c>
    </row>
    <row r="868375" spans="2:4" x14ac:dyDescent="0.3">
      <c r="B868375">
        <v>2015</v>
      </c>
      <c r="C868375">
        <v>40.896000000000001</v>
      </c>
      <c r="D868375">
        <v>3.351</v>
      </c>
    </row>
    <row r="868376" spans="2:4" x14ac:dyDescent="0.3">
      <c r="B868376">
        <v>2016</v>
      </c>
      <c r="C868376">
        <v>42.307000000000002</v>
      </c>
      <c r="D868376">
        <v>3.45</v>
      </c>
    </row>
    <row r="868377" spans="2:4" x14ac:dyDescent="0.3">
      <c r="B868377">
        <v>2017</v>
      </c>
      <c r="C868377">
        <v>44.49</v>
      </c>
      <c r="D868377">
        <v>5.1609999999999996</v>
      </c>
    </row>
    <row r="868378" spans="2:4" x14ac:dyDescent="0.3">
      <c r="B868378">
        <v>2018</v>
      </c>
      <c r="C868378">
        <v>47.186999999999998</v>
      </c>
      <c r="D868378">
        <v>6.0620000000000003</v>
      </c>
    </row>
    <row r="868379" spans="2:4" x14ac:dyDescent="0.3">
      <c r="B868379">
        <v>2019</v>
      </c>
      <c r="C868379">
        <v>49.725999999999999</v>
      </c>
      <c r="D868379">
        <v>5.38</v>
      </c>
    </row>
    <row r="868380" spans="2:4" x14ac:dyDescent="0.3">
      <c r="B868380">
        <v>2020</v>
      </c>
      <c r="C868380">
        <v>46.597999999999999</v>
      </c>
      <c r="D868380">
        <v>-6.2910000000000004</v>
      </c>
    </row>
    <row r="868381" spans="2:4" x14ac:dyDescent="0.3">
      <c r="B868381">
        <v>2021</v>
      </c>
      <c r="C868381">
        <v>51.558</v>
      </c>
      <c r="D868381">
        <v>10.644</v>
      </c>
    </row>
    <row r="868382" spans="2:4" x14ac:dyDescent="0.3">
      <c r="B868382">
        <v>2022</v>
      </c>
      <c r="C868382">
        <v>57.207999999999998</v>
      </c>
      <c r="D868382">
        <v>10.96</v>
      </c>
    </row>
    <row r="868383" spans="2:4" x14ac:dyDescent="0.3">
      <c r="B868383">
        <v>2023</v>
      </c>
      <c r="C868383">
        <v>61.689</v>
      </c>
      <c r="D868383">
        <v>7.8319999999999999</v>
      </c>
    </row>
    <row r="868384" spans="2:4" x14ac:dyDescent="0.3">
      <c r="B868384">
        <v>2024</v>
      </c>
      <c r="C868384">
        <v>67.504999999999995</v>
      </c>
      <c r="D868384">
        <v>9.4290000000000003</v>
      </c>
    </row>
    <row r="868385" spans="2:4" x14ac:dyDescent="0.3">
      <c r="B868385">
        <v>2025</v>
      </c>
      <c r="C868385">
        <v>71.540000000000006</v>
      </c>
      <c r="D868385">
        <v>5.9770000000000003</v>
      </c>
    </row>
    <row r="868386" spans="2:4" x14ac:dyDescent="0.3">
      <c r="B868386">
        <v>2026</v>
      </c>
      <c r="C868386">
        <v>75.117000000000004</v>
      </c>
      <c r="D868386">
        <v>5</v>
      </c>
    </row>
    <row r="868387" spans="2:4" x14ac:dyDescent="0.3">
      <c r="B868387">
        <v>2027</v>
      </c>
      <c r="C868387">
        <v>78.873000000000005</v>
      </c>
      <c r="D868387">
        <v>5</v>
      </c>
    </row>
    <row r="868388" spans="2:4" x14ac:dyDescent="0.3">
      <c r="B868388" t="s">
        <v>45</v>
      </c>
      <c r="C868388">
        <v>2024</v>
      </c>
      <c r="D868388">
        <v>2024</v>
      </c>
    </row>
    <row r="884737" spans="2:4" x14ac:dyDescent="0.3">
      <c r="B884737" t="s">
        <v>31</v>
      </c>
      <c r="C884737">
        <v>915</v>
      </c>
      <c r="D884737">
        <v>915</v>
      </c>
    </row>
    <row r="884738" spans="2:4" x14ac:dyDescent="0.3">
      <c r="B884738" t="s">
        <v>32</v>
      </c>
      <c r="C884738" t="s">
        <v>33</v>
      </c>
      <c r="D884738" t="s">
        <v>34</v>
      </c>
    </row>
    <row r="884739" spans="2:4" x14ac:dyDescent="0.3">
      <c r="B884739" t="s">
        <v>35</v>
      </c>
      <c r="C884739" t="s">
        <v>30</v>
      </c>
      <c r="D884739" t="s">
        <v>30</v>
      </c>
    </row>
    <row r="884740" spans="2:4" x14ac:dyDescent="0.3">
      <c r="B884740" t="s">
        <v>36</v>
      </c>
      <c r="C884740" t="s">
        <v>37</v>
      </c>
      <c r="D884740" t="s">
        <v>37</v>
      </c>
    </row>
    <row r="884741" spans="2:4" x14ac:dyDescent="0.3">
      <c r="B884741" t="s">
        <v>38</v>
      </c>
      <c r="C884741" t="s">
        <v>39</v>
      </c>
      <c r="D884741" t="s">
        <v>40</v>
      </c>
    </row>
    <row r="884742" spans="2:4" x14ac:dyDescent="0.3">
      <c r="B884742" t="s">
        <v>23</v>
      </c>
      <c r="C884742" t="s">
        <v>41</v>
      </c>
      <c r="D884742" t="s">
        <v>38</v>
      </c>
    </row>
    <row r="884743" spans="2:4" x14ac:dyDescent="0.3">
      <c r="B884743" t="s">
        <v>42</v>
      </c>
      <c r="C884743" t="s">
        <v>43</v>
      </c>
      <c r="D884743" t="s">
        <v>44</v>
      </c>
    </row>
    <row r="884744" spans="2:4" x14ac:dyDescent="0.3">
      <c r="B884744">
        <v>2000</v>
      </c>
      <c r="C884744">
        <v>16.963000000000001</v>
      </c>
      <c r="D884744">
        <v>1.865</v>
      </c>
    </row>
    <row r="884745" spans="2:4" x14ac:dyDescent="0.3">
      <c r="B884745">
        <v>2001</v>
      </c>
      <c r="C884745">
        <v>17.771999999999998</v>
      </c>
      <c r="D884745">
        <v>4.7690000000000001</v>
      </c>
    </row>
    <row r="884746" spans="2:4" x14ac:dyDescent="0.3">
      <c r="B884746">
        <v>2002</v>
      </c>
      <c r="C884746">
        <v>18.747</v>
      </c>
      <c r="D884746">
        <v>5.4870000000000001</v>
      </c>
    </row>
    <row r="884747" spans="2:4" x14ac:dyDescent="0.3">
      <c r="B884747">
        <v>2003</v>
      </c>
      <c r="C884747">
        <v>20.852</v>
      </c>
      <c r="D884747">
        <v>11.228</v>
      </c>
    </row>
    <row r="884748" spans="2:4" x14ac:dyDescent="0.3">
      <c r="B884748">
        <v>2004</v>
      </c>
      <c r="C884748">
        <v>22.061</v>
      </c>
      <c r="D884748">
        <v>5.7960000000000003</v>
      </c>
    </row>
    <row r="884749" spans="2:4" x14ac:dyDescent="0.3">
      <c r="B884749">
        <v>2005</v>
      </c>
      <c r="C884749">
        <v>24.175999999999998</v>
      </c>
      <c r="D884749">
        <v>9.5879999999999992</v>
      </c>
    </row>
    <row r="884750" spans="2:4" x14ac:dyDescent="0.3">
      <c r="B884750">
        <v>2006</v>
      </c>
      <c r="C884750">
        <v>26.454000000000001</v>
      </c>
      <c r="D884750">
        <v>9.42</v>
      </c>
    </row>
    <row r="884751" spans="2:4" x14ac:dyDescent="0.3">
      <c r="B884751">
        <v>2007</v>
      </c>
      <c r="C884751">
        <v>29.780999999999999</v>
      </c>
      <c r="D884751">
        <v>12.579000000000001</v>
      </c>
    </row>
    <row r="884752" spans="2:4" x14ac:dyDescent="0.3">
      <c r="B884752">
        <v>2008</v>
      </c>
      <c r="C884752">
        <v>30.501999999999999</v>
      </c>
      <c r="D884752">
        <v>2.419</v>
      </c>
    </row>
    <row r="884753" spans="2:4" x14ac:dyDescent="0.3">
      <c r="B884753">
        <v>2009</v>
      </c>
      <c r="C884753">
        <v>29.388000000000002</v>
      </c>
      <c r="D884753">
        <v>-3.6509999999999998</v>
      </c>
    </row>
    <row r="884754" spans="2:4" x14ac:dyDescent="0.3">
      <c r="B884754">
        <v>2010</v>
      </c>
      <c r="C884754">
        <v>31.428000000000001</v>
      </c>
      <c r="D884754">
        <v>6.9420000000000002</v>
      </c>
    </row>
    <row r="884755" spans="2:4" x14ac:dyDescent="0.3">
      <c r="B884755">
        <v>2011</v>
      </c>
      <c r="C884755">
        <v>33.927</v>
      </c>
      <c r="D884755">
        <v>7.9489999999999998</v>
      </c>
    </row>
    <row r="884756" spans="2:4" x14ac:dyDescent="0.3">
      <c r="B884756">
        <v>2012</v>
      </c>
      <c r="C884756">
        <v>36.158999999999999</v>
      </c>
      <c r="D884756">
        <v>6.5789999999999997</v>
      </c>
    </row>
    <row r="884757" spans="2:4" x14ac:dyDescent="0.3">
      <c r="B884757">
        <v>2013</v>
      </c>
      <c r="C884757">
        <v>38.015000000000001</v>
      </c>
      <c r="D884757">
        <v>5.1340000000000003</v>
      </c>
    </row>
    <row r="884758" spans="2:4" x14ac:dyDescent="0.3">
      <c r="B884758">
        <v>2014</v>
      </c>
      <c r="C884758">
        <v>39.57</v>
      </c>
      <c r="D884758">
        <v>4.0910000000000002</v>
      </c>
    </row>
    <row r="884759" spans="2:4" x14ac:dyDescent="0.3">
      <c r="B884759">
        <v>2015</v>
      </c>
      <c r="C884759">
        <v>40.896000000000001</v>
      </c>
      <c r="D884759">
        <v>3.351</v>
      </c>
    </row>
    <row r="884760" spans="2:4" x14ac:dyDescent="0.3">
      <c r="B884760">
        <v>2016</v>
      </c>
      <c r="C884760">
        <v>42.307000000000002</v>
      </c>
      <c r="D884760">
        <v>3.45</v>
      </c>
    </row>
    <row r="884761" spans="2:4" x14ac:dyDescent="0.3">
      <c r="B884761">
        <v>2017</v>
      </c>
      <c r="C884761">
        <v>44.49</v>
      </c>
      <c r="D884761">
        <v>5.1609999999999996</v>
      </c>
    </row>
    <row r="884762" spans="2:4" x14ac:dyDescent="0.3">
      <c r="B884762">
        <v>2018</v>
      </c>
      <c r="C884762">
        <v>47.186999999999998</v>
      </c>
      <c r="D884762">
        <v>6.0620000000000003</v>
      </c>
    </row>
    <row r="884763" spans="2:4" x14ac:dyDescent="0.3">
      <c r="B884763">
        <v>2019</v>
      </c>
      <c r="C884763">
        <v>49.725999999999999</v>
      </c>
      <c r="D884763">
        <v>5.38</v>
      </c>
    </row>
    <row r="884764" spans="2:4" x14ac:dyDescent="0.3">
      <c r="B884764">
        <v>2020</v>
      </c>
      <c r="C884764">
        <v>46.597999999999999</v>
      </c>
      <c r="D884764">
        <v>-6.2910000000000004</v>
      </c>
    </row>
    <row r="884765" spans="2:4" x14ac:dyDescent="0.3">
      <c r="B884765">
        <v>2021</v>
      </c>
      <c r="C884765">
        <v>51.558</v>
      </c>
      <c r="D884765">
        <v>10.644</v>
      </c>
    </row>
    <row r="884766" spans="2:4" x14ac:dyDescent="0.3">
      <c r="B884766">
        <v>2022</v>
      </c>
      <c r="C884766">
        <v>57.207999999999998</v>
      </c>
      <c r="D884766">
        <v>10.96</v>
      </c>
    </row>
    <row r="884767" spans="2:4" x14ac:dyDescent="0.3">
      <c r="B884767">
        <v>2023</v>
      </c>
      <c r="C884767">
        <v>61.689</v>
      </c>
      <c r="D884767">
        <v>7.8319999999999999</v>
      </c>
    </row>
    <row r="884768" spans="2:4" x14ac:dyDescent="0.3">
      <c r="B884768">
        <v>2024</v>
      </c>
      <c r="C884768">
        <v>67.504999999999995</v>
      </c>
      <c r="D884768">
        <v>9.4290000000000003</v>
      </c>
    </row>
    <row r="884769" spans="2:4" x14ac:dyDescent="0.3">
      <c r="B884769">
        <v>2025</v>
      </c>
      <c r="C884769">
        <v>71.540000000000006</v>
      </c>
      <c r="D884769">
        <v>5.9770000000000003</v>
      </c>
    </row>
    <row r="884770" spans="2:4" x14ac:dyDescent="0.3">
      <c r="B884770">
        <v>2026</v>
      </c>
      <c r="C884770">
        <v>75.117000000000004</v>
      </c>
      <c r="D884770">
        <v>5</v>
      </c>
    </row>
    <row r="884771" spans="2:4" x14ac:dyDescent="0.3">
      <c r="B884771">
        <v>2027</v>
      </c>
      <c r="C884771">
        <v>78.873000000000005</v>
      </c>
      <c r="D884771">
        <v>5</v>
      </c>
    </row>
    <row r="884772" spans="2:4" x14ac:dyDescent="0.3">
      <c r="B884772" t="s">
        <v>45</v>
      </c>
      <c r="C884772">
        <v>2024</v>
      </c>
      <c r="D884772">
        <v>2024</v>
      </c>
    </row>
    <row r="901121" spans="2:4" x14ac:dyDescent="0.3">
      <c r="B901121" t="s">
        <v>31</v>
      </c>
      <c r="C901121">
        <v>915</v>
      </c>
      <c r="D901121">
        <v>915</v>
      </c>
    </row>
    <row r="901122" spans="2:4" x14ac:dyDescent="0.3">
      <c r="B901122" t="s">
        <v>32</v>
      </c>
      <c r="C901122" t="s">
        <v>33</v>
      </c>
      <c r="D901122" t="s">
        <v>34</v>
      </c>
    </row>
    <row r="901123" spans="2:4" x14ac:dyDescent="0.3">
      <c r="B901123" t="s">
        <v>35</v>
      </c>
      <c r="C901123" t="s">
        <v>30</v>
      </c>
      <c r="D901123" t="s">
        <v>30</v>
      </c>
    </row>
    <row r="901124" spans="2:4" x14ac:dyDescent="0.3">
      <c r="B901124" t="s">
        <v>36</v>
      </c>
      <c r="C901124" t="s">
        <v>37</v>
      </c>
      <c r="D901124" t="s">
        <v>37</v>
      </c>
    </row>
    <row r="901125" spans="2:4" x14ac:dyDescent="0.3">
      <c r="B901125" t="s">
        <v>38</v>
      </c>
      <c r="C901125" t="s">
        <v>39</v>
      </c>
      <c r="D901125" t="s">
        <v>40</v>
      </c>
    </row>
    <row r="901126" spans="2:4" x14ac:dyDescent="0.3">
      <c r="B901126" t="s">
        <v>23</v>
      </c>
      <c r="C901126" t="s">
        <v>41</v>
      </c>
      <c r="D901126" t="s">
        <v>38</v>
      </c>
    </row>
    <row r="901127" spans="2:4" x14ac:dyDescent="0.3">
      <c r="B901127" t="s">
        <v>42</v>
      </c>
      <c r="C901127" t="s">
        <v>43</v>
      </c>
      <c r="D901127" t="s">
        <v>44</v>
      </c>
    </row>
    <row r="901128" spans="2:4" x14ac:dyDescent="0.3">
      <c r="B901128">
        <v>2000</v>
      </c>
      <c r="C901128">
        <v>16.963000000000001</v>
      </c>
      <c r="D901128">
        <v>1.865</v>
      </c>
    </row>
    <row r="901129" spans="2:4" x14ac:dyDescent="0.3">
      <c r="B901129">
        <v>2001</v>
      </c>
      <c r="C901129">
        <v>17.771999999999998</v>
      </c>
      <c r="D901129">
        <v>4.7690000000000001</v>
      </c>
    </row>
    <row r="901130" spans="2:4" x14ac:dyDescent="0.3">
      <c r="B901130">
        <v>2002</v>
      </c>
      <c r="C901130">
        <v>18.747</v>
      </c>
      <c r="D901130">
        <v>5.4870000000000001</v>
      </c>
    </row>
    <row r="901131" spans="2:4" x14ac:dyDescent="0.3">
      <c r="B901131">
        <v>2003</v>
      </c>
      <c r="C901131">
        <v>20.852</v>
      </c>
      <c r="D901131">
        <v>11.228</v>
      </c>
    </row>
    <row r="901132" spans="2:4" x14ac:dyDescent="0.3">
      <c r="B901132">
        <v>2004</v>
      </c>
      <c r="C901132">
        <v>22.061</v>
      </c>
      <c r="D901132">
        <v>5.7960000000000003</v>
      </c>
    </row>
    <row r="901133" spans="2:4" x14ac:dyDescent="0.3">
      <c r="B901133">
        <v>2005</v>
      </c>
      <c r="C901133">
        <v>24.175999999999998</v>
      </c>
      <c r="D901133">
        <v>9.5879999999999992</v>
      </c>
    </row>
    <row r="901134" spans="2:4" x14ac:dyDescent="0.3">
      <c r="B901134">
        <v>2006</v>
      </c>
      <c r="C901134">
        <v>26.454000000000001</v>
      </c>
      <c r="D901134">
        <v>9.42</v>
      </c>
    </row>
    <row r="901135" spans="2:4" x14ac:dyDescent="0.3">
      <c r="B901135">
        <v>2007</v>
      </c>
      <c r="C901135">
        <v>29.780999999999999</v>
      </c>
      <c r="D901135">
        <v>12.579000000000001</v>
      </c>
    </row>
    <row r="901136" spans="2:4" x14ac:dyDescent="0.3">
      <c r="B901136">
        <v>2008</v>
      </c>
      <c r="C901136">
        <v>30.501999999999999</v>
      </c>
      <c r="D901136">
        <v>2.419</v>
      </c>
    </row>
    <row r="901137" spans="2:4" x14ac:dyDescent="0.3">
      <c r="B901137">
        <v>2009</v>
      </c>
      <c r="C901137">
        <v>29.388000000000002</v>
      </c>
      <c r="D901137">
        <v>-3.6509999999999998</v>
      </c>
    </row>
    <row r="901138" spans="2:4" x14ac:dyDescent="0.3">
      <c r="B901138">
        <v>2010</v>
      </c>
      <c r="C901138">
        <v>31.428000000000001</v>
      </c>
      <c r="D901138">
        <v>6.9420000000000002</v>
      </c>
    </row>
    <row r="901139" spans="2:4" x14ac:dyDescent="0.3">
      <c r="B901139">
        <v>2011</v>
      </c>
      <c r="C901139">
        <v>33.927</v>
      </c>
      <c r="D901139">
        <v>7.9489999999999998</v>
      </c>
    </row>
    <row r="901140" spans="2:4" x14ac:dyDescent="0.3">
      <c r="B901140">
        <v>2012</v>
      </c>
      <c r="C901140">
        <v>36.158999999999999</v>
      </c>
      <c r="D901140">
        <v>6.5789999999999997</v>
      </c>
    </row>
    <row r="901141" spans="2:4" x14ac:dyDescent="0.3">
      <c r="B901141">
        <v>2013</v>
      </c>
      <c r="C901141">
        <v>38.015000000000001</v>
      </c>
      <c r="D901141">
        <v>5.1340000000000003</v>
      </c>
    </row>
    <row r="901142" spans="2:4" x14ac:dyDescent="0.3">
      <c r="B901142">
        <v>2014</v>
      </c>
      <c r="C901142">
        <v>39.57</v>
      </c>
      <c r="D901142">
        <v>4.0910000000000002</v>
      </c>
    </row>
    <row r="901143" spans="2:4" x14ac:dyDescent="0.3">
      <c r="B901143">
        <v>2015</v>
      </c>
      <c r="C901143">
        <v>40.896000000000001</v>
      </c>
      <c r="D901143">
        <v>3.351</v>
      </c>
    </row>
    <row r="901144" spans="2:4" x14ac:dyDescent="0.3">
      <c r="B901144">
        <v>2016</v>
      </c>
      <c r="C901144">
        <v>42.307000000000002</v>
      </c>
      <c r="D901144">
        <v>3.45</v>
      </c>
    </row>
    <row r="901145" spans="2:4" x14ac:dyDescent="0.3">
      <c r="B901145">
        <v>2017</v>
      </c>
      <c r="C901145">
        <v>44.49</v>
      </c>
      <c r="D901145">
        <v>5.1609999999999996</v>
      </c>
    </row>
    <row r="901146" spans="2:4" x14ac:dyDescent="0.3">
      <c r="B901146">
        <v>2018</v>
      </c>
      <c r="C901146">
        <v>47.186999999999998</v>
      </c>
      <c r="D901146">
        <v>6.0620000000000003</v>
      </c>
    </row>
    <row r="901147" spans="2:4" x14ac:dyDescent="0.3">
      <c r="B901147">
        <v>2019</v>
      </c>
      <c r="C901147">
        <v>49.725999999999999</v>
      </c>
      <c r="D901147">
        <v>5.38</v>
      </c>
    </row>
    <row r="901148" spans="2:4" x14ac:dyDescent="0.3">
      <c r="B901148">
        <v>2020</v>
      </c>
      <c r="C901148">
        <v>46.597999999999999</v>
      </c>
      <c r="D901148">
        <v>-6.2910000000000004</v>
      </c>
    </row>
    <row r="901149" spans="2:4" x14ac:dyDescent="0.3">
      <c r="B901149">
        <v>2021</v>
      </c>
      <c r="C901149">
        <v>51.558</v>
      </c>
      <c r="D901149">
        <v>10.644</v>
      </c>
    </row>
    <row r="901150" spans="2:4" x14ac:dyDescent="0.3">
      <c r="B901150">
        <v>2022</v>
      </c>
      <c r="C901150">
        <v>57.207999999999998</v>
      </c>
      <c r="D901150">
        <v>10.96</v>
      </c>
    </row>
    <row r="901151" spans="2:4" x14ac:dyDescent="0.3">
      <c r="B901151">
        <v>2023</v>
      </c>
      <c r="C901151">
        <v>61.689</v>
      </c>
      <c r="D901151">
        <v>7.8319999999999999</v>
      </c>
    </row>
    <row r="901152" spans="2:4" x14ac:dyDescent="0.3">
      <c r="B901152">
        <v>2024</v>
      </c>
      <c r="C901152">
        <v>67.504999999999995</v>
      </c>
      <c r="D901152">
        <v>9.4290000000000003</v>
      </c>
    </row>
    <row r="901153" spans="2:4" x14ac:dyDescent="0.3">
      <c r="B901153">
        <v>2025</v>
      </c>
      <c r="C901153">
        <v>71.540000000000006</v>
      </c>
      <c r="D901153">
        <v>5.9770000000000003</v>
      </c>
    </row>
    <row r="901154" spans="2:4" x14ac:dyDescent="0.3">
      <c r="B901154">
        <v>2026</v>
      </c>
      <c r="C901154">
        <v>75.117000000000004</v>
      </c>
      <c r="D901154">
        <v>5</v>
      </c>
    </row>
    <row r="901155" spans="2:4" x14ac:dyDescent="0.3">
      <c r="B901155">
        <v>2027</v>
      </c>
      <c r="C901155">
        <v>78.873000000000005</v>
      </c>
      <c r="D901155">
        <v>5</v>
      </c>
    </row>
    <row r="901156" spans="2:4" x14ac:dyDescent="0.3">
      <c r="B901156" t="s">
        <v>45</v>
      </c>
      <c r="C901156">
        <v>2024</v>
      </c>
      <c r="D901156">
        <v>2024</v>
      </c>
    </row>
    <row r="917505" spans="2:4" x14ac:dyDescent="0.3">
      <c r="B917505" t="s">
        <v>31</v>
      </c>
      <c r="C917505">
        <v>915</v>
      </c>
      <c r="D917505">
        <v>915</v>
      </c>
    </row>
    <row r="917506" spans="2:4" x14ac:dyDescent="0.3">
      <c r="B917506" t="s">
        <v>32</v>
      </c>
      <c r="C917506" t="s">
        <v>33</v>
      </c>
      <c r="D917506" t="s">
        <v>34</v>
      </c>
    </row>
    <row r="917507" spans="2:4" x14ac:dyDescent="0.3">
      <c r="B917507" t="s">
        <v>35</v>
      </c>
      <c r="C917507" t="s">
        <v>30</v>
      </c>
      <c r="D917507" t="s">
        <v>30</v>
      </c>
    </row>
    <row r="917508" spans="2:4" x14ac:dyDescent="0.3">
      <c r="B917508" t="s">
        <v>36</v>
      </c>
      <c r="C917508" t="s">
        <v>37</v>
      </c>
      <c r="D917508" t="s">
        <v>37</v>
      </c>
    </row>
    <row r="917509" spans="2:4" x14ac:dyDescent="0.3">
      <c r="B917509" t="s">
        <v>38</v>
      </c>
      <c r="C917509" t="s">
        <v>39</v>
      </c>
      <c r="D917509" t="s">
        <v>40</v>
      </c>
    </row>
    <row r="917510" spans="2:4" x14ac:dyDescent="0.3">
      <c r="B917510" t="s">
        <v>23</v>
      </c>
      <c r="C917510" t="s">
        <v>41</v>
      </c>
      <c r="D917510" t="s">
        <v>38</v>
      </c>
    </row>
    <row r="917511" spans="2:4" x14ac:dyDescent="0.3">
      <c r="B917511" t="s">
        <v>42</v>
      </c>
      <c r="C917511" t="s">
        <v>43</v>
      </c>
      <c r="D917511" t="s">
        <v>44</v>
      </c>
    </row>
    <row r="917512" spans="2:4" x14ac:dyDescent="0.3">
      <c r="B917512">
        <v>2000</v>
      </c>
      <c r="C917512">
        <v>16.963000000000001</v>
      </c>
      <c r="D917512">
        <v>1.865</v>
      </c>
    </row>
    <row r="917513" spans="2:4" x14ac:dyDescent="0.3">
      <c r="B917513">
        <v>2001</v>
      </c>
      <c r="C917513">
        <v>17.771999999999998</v>
      </c>
      <c r="D917513">
        <v>4.7690000000000001</v>
      </c>
    </row>
    <row r="917514" spans="2:4" x14ac:dyDescent="0.3">
      <c r="B917514">
        <v>2002</v>
      </c>
      <c r="C917514">
        <v>18.747</v>
      </c>
      <c r="D917514">
        <v>5.4870000000000001</v>
      </c>
    </row>
    <row r="917515" spans="2:4" x14ac:dyDescent="0.3">
      <c r="B917515">
        <v>2003</v>
      </c>
      <c r="C917515">
        <v>20.852</v>
      </c>
      <c r="D917515">
        <v>11.228</v>
      </c>
    </row>
    <row r="917516" spans="2:4" x14ac:dyDescent="0.3">
      <c r="B917516">
        <v>2004</v>
      </c>
      <c r="C917516">
        <v>22.061</v>
      </c>
      <c r="D917516">
        <v>5.7960000000000003</v>
      </c>
    </row>
    <row r="917517" spans="2:4" x14ac:dyDescent="0.3">
      <c r="B917517">
        <v>2005</v>
      </c>
      <c r="C917517">
        <v>24.175999999999998</v>
      </c>
      <c r="D917517">
        <v>9.5879999999999992</v>
      </c>
    </row>
    <row r="917518" spans="2:4" x14ac:dyDescent="0.3">
      <c r="B917518">
        <v>2006</v>
      </c>
      <c r="C917518">
        <v>26.454000000000001</v>
      </c>
      <c r="D917518">
        <v>9.42</v>
      </c>
    </row>
    <row r="917519" spans="2:4" x14ac:dyDescent="0.3">
      <c r="B917519">
        <v>2007</v>
      </c>
      <c r="C917519">
        <v>29.780999999999999</v>
      </c>
      <c r="D917519">
        <v>12.579000000000001</v>
      </c>
    </row>
    <row r="917520" spans="2:4" x14ac:dyDescent="0.3">
      <c r="B917520">
        <v>2008</v>
      </c>
      <c r="C917520">
        <v>30.501999999999999</v>
      </c>
      <c r="D917520">
        <v>2.419</v>
      </c>
    </row>
    <row r="917521" spans="2:4" x14ac:dyDescent="0.3">
      <c r="B917521">
        <v>2009</v>
      </c>
      <c r="C917521">
        <v>29.388000000000002</v>
      </c>
      <c r="D917521">
        <v>-3.6509999999999998</v>
      </c>
    </row>
    <row r="917522" spans="2:4" x14ac:dyDescent="0.3">
      <c r="B917522">
        <v>2010</v>
      </c>
      <c r="C917522">
        <v>31.428000000000001</v>
      </c>
      <c r="D917522">
        <v>6.9420000000000002</v>
      </c>
    </row>
    <row r="917523" spans="2:4" x14ac:dyDescent="0.3">
      <c r="B917523">
        <v>2011</v>
      </c>
      <c r="C917523">
        <v>33.927</v>
      </c>
      <c r="D917523">
        <v>7.9489999999999998</v>
      </c>
    </row>
    <row r="917524" spans="2:4" x14ac:dyDescent="0.3">
      <c r="B917524">
        <v>2012</v>
      </c>
      <c r="C917524">
        <v>36.158999999999999</v>
      </c>
      <c r="D917524">
        <v>6.5789999999999997</v>
      </c>
    </row>
    <row r="917525" spans="2:4" x14ac:dyDescent="0.3">
      <c r="B917525">
        <v>2013</v>
      </c>
      <c r="C917525">
        <v>38.015000000000001</v>
      </c>
      <c r="D917525">
        <v>5.1340000000000003</v>
      </c>
    </row>
    <row r="917526" spans="2:4" x14ac:dyDescent="0.3">
      <c r="B917526">
        <v>2014</v>
      </c>
      <c r="C917526">
        <v>39.57</v>
      </c>
      <c r="D917526">
        <v>4.0910000000000002</v>
      </c>
    </row>
    <row r="917527" spans="2:4" x14ac:dyDescent="0.3">
      <c r="B917527">
        <v>2015</v>
      </c>
      <c r="C917527">
        <v>40.896000000000001</v>
      </c>
      <c r="D917527">
        <v>3.351</v>
      </c>
    </row>
    <row r="917528" spans="2:4" x14ac:dyDescent="0.3">
      <c r="B917528">
        <v>2016</v>
      </c>
      <c r="C917528">
        <v>42.307000000000002</v>
      </c>
      <c r="D917528">
        <v>3.45</v>
      </c>
    </row>
    <row r="917529" spans="2:4" x14ac:dyDescent="0.3">
      <c r="B917529">
        <v>2017</v>
      </c>
      <c r="C917529">
        <v>44.49</v>
      </c>
      <c r="D917529">
        <v>5.1609999999999996</v>
      </c>
    </row>
    <row r="917530" spans="2:4" x14ac:dyDescent="0.3">
      <c r="B917530">
        <v>2018</v>
      </c>
      <c r="C917530">
        <v>47.186999999999998</v>
      </c>
      <c r="D917530">
        <v>6.0620000000000003</v>
      </c>
    </row>
    <row r="917531" spans="2:4" x14ac:dyDescent="0.3">
      <c r="B917531">
        <v>2019</v>
      </c>
      <c r="C917531">
        <v>49.725999999999999</v>
      </c>
      <c r="D917531">
        <v>5.38</v>
      </c>
    </row>
    <row r="917532" spans="2:4" x14ac:dyDescent="0.3">
      <c r="B917532">
        <v>2020</v>
      </c>
      <c r="C917532">
        <v>46.597999999999999</v>
      </c>
      <c r="D917532">
        <v>-6.2910000000000004</v>
      </c>
    </row>
    <row r="917533" spans="2:4" x14ac:dyDescent="0.3">
      <c r="B917533">
        <v>2021</v>
      </c>
      <c r="C917533">
        <v>51.558</v>
      </c>
      <c r="D917533">
        <v>10.644</v>
      </c>
    </row>
    <row r="917534" spans="2:4" x14ac:dyDescent="0.3">
      <c r="B917534">
        <v>2022</v>
      </c>
      <c r="C917534">
        <v>57.207999999999998</v>
      </c>
      <c r="D917534">
        <v>10.96</v>
      </c>
    </row>
    <row r="917535" spans="2:4" x14ac:dyDescent="0.3">
      <c r="B917535">
        <v>2023</v>
      </c>
      <c r="C917535">
        <v>61.689</v>
      </c>
      <c r="D917535">
        <v>7.8319999999999999</v>
      </c>
    </row>
    <row r="917536" spans="2:4" x14ac:dyDescent="0.3">
      <c r="B917536">
        <v>2024</v>
      </c>
      <c r="C917536">
        <v>67.504999999999995</v>
      </c>
      <c r="D917536">
        <v>9.4290000000000003</v>
      </c>
    </row>
    <row r="917537" spans="2:4" x14ac:dyDescent="0.3">
      <c r="B917537">
        <v>2025</v>
      </c>
      <c r="C917537">
        <v>71.540000000000006</v>
      </c>
      <c r="D917537">
        <v>5.9770000000000003</v>
      </c>
    </row>
    <row r="917538" spans="2:4" x14ac:dyDescent="0.3">
      <c r="B917538">
        <v>2026</v>
      </c>
      <c r="C917538">
        <v>75.117000000000004</v>
      </c>
      <c r="D917538">
        <v>5</v>
      </c>
    </row>
    <row r="917539" spans="2:4" x14ac:dyDescent="0.3">
      <c r="B917539">
        <v>2027</v>
      </c>
      <c r="C917539">
        <v>78.873000000000005</v>
      </c>
      <c r="D917539">
        <v>5</v>
      </c>
    </row>
    <row r="917540" spans="2:4" x14ac:dyDescent="0.3">
      <c r="B917540" t="s">
        <v>45</v>
      </c>
      <c r="C917540">
        <v>2024</v>
      </c>
      <c r="D917540">
        <v>2024</v>
      </c>
    </row>
    <row r="933889" spans="2:4" x14ac:dyDescent="0.3">
      <c r="B933889" t="s">
        <v>31</v>
      </c>
      <c r="C933889">
        <v>915</v>
      </c>
      <c r="D933889">
        <v>915</v>
      </c>
    </row>
    <row r="933890" spans="2:4" x14ac:dyDescent="0.3">
      <c r="B933890" t="s">
        <v>32</v>
      </c>
      <c r="C933890" t="s">
        <v>33</v>
      </c>
      <c r="D933890" t="s">
        <v>34</v>
      </c>
    </row>
    <row r="933891" spans="2:4" x14ac:dyDescent="0.3">
      <c r="B933891" t="s">
        <v>35</v>
      </c>
      <c r="C933891" t="s">
        <v>30</v>
      </c>
      <c r="D933891" t="s">
        <v>30</v>
      </c>
    </row>
    <row r="933892" spans="2:4" x14ac:dyDescent="0.3">
      <c r="B933892" t="s">
        <v>36</v>
      </c>
      <c r="C933892" t="s">
        <v>37</v>
      </c>
      <c r="D933892" t="s">
        <v>37</v>
      </c>
    </row>
    <row r="933893" spans="2:4" x14ac:dyDescent="0.3">
      <c r="B933893" t="s">
        <v>38</v>
      </c>
      <c r="C933893" t="s">
        <v>39</v>
      </c>
      <c r="D933893" t="s">
        <v>40</v>
      </c>
    </row>
    <row r="933894" spans="2:4" x14ac:dyDescent="0.3">
      <c r="B933894" t="s">
        <v>23</v>
      </c>
      <c r="C933894" t="s">
        <v>41</v>
      </c>
      <c r="D933894" t="s">
        <v>38</v>
      </c>
    </row>
    <row r="933895" spans="2:4" x14ac:dyDescent="0.3">
      <c r="B933895" t="s">
        <v>42</v>
      </c>
      <c r="C933895" t="s">
        <v>43</v>
      </c>
      <c r="D933895" t="s">
        <v>44</v>
      </c>
    </row>
    <row r="933896" spans="2:4" x14ac:dyDescent="0.3">
      <c r="B933896">
        <v>2000</v>
      </c>
      <c r="C933896">
        <v>16.963000000000001</v>
      </c>
      <c r="D933896">
        <v>1.865</v>
      </c>
    </row>
    <row r="933897" spans="2:4" x14ac:dyDescent="0.3">
      <c r="B933897">
        <v>2001</v>
      </c>
      <c r="C933897">
        <v>17.771999999999998</v>
      </c>
      <c r="D933897">
        <v>4.7690000000000001</v>
      </c>
    </row>
    <row r="933898" spans="2:4" x14ac:dyDescent="0.3">
      <c r="B933898">
        <v>2002</v>
      </c>
      <c r="C933898">
        <v>18.747</v>
      </c>
      <c r="D933898">
        <v>5.4870000000000001</v>
      </c>
    </row>
    <row r="933899" spans="2:4" x14ac:dyDescent="0.3">
      <c r="B933899">
        <v>2003</v>
      </c>
      <c r="C933899">
        <v>20.852</v>
      </c>
      <c r="D933899">
        <v>11.228</v>
      </c>
    </row>
    <row r="933900" spans="2:4" x14ac:dyDescent="0.3">
      <c r="B933900">
        <v>2004</v>
      </c>
      <c r="C933900">
        <v>22.061</v>
      </c>
      <c r="D933900">
        <v>5.7960000000000003</v>
      </c>
    </row>
    <row r="933901" spans="2:4" x14ac:dyDescent="0.3">
      <c r="B933901">
        <v>2005</v>
      </c>
      <c r="C933901">
        <v>24.175999999999998</v>
      </c>
      <c r="D933901">
        <v>9.5879999999999992</v>
      </c>
    </row>
    <row r="933902" spans="2:4" x14ac:dyDescent="0.3">
      <c r="B933902">
        <v>2006</v>
      </c>
      <c r="C933902">
        <v>26.454000000000001</v>
      </c>
      <c r="D933902">
        <v>9.42</v>
      </c>
    </row>
    <row r="933903" spans="2:4" x14ac:dyDescent="0.3">
      <c r="B933903">
        <v>2007</v>
      </c>
      <c r="C933903">
        <v>29.780999999999999</v>
      </c>
      <c r="D933903">
        <v>12.579000000000001</v>
      </c>
    </row>
    <row r="933904" spans="2:4" x14ac:dyDescent="0.3">
      <c r="B933904">
        <v>2008</v>
      </c>
      <c r="C933904">
        <v>30.501999999999999</v>
      </c>
      <c r="D933904">
        <v>2.419</v>
      </c>
    </row>
    <row r="933905" spans="2:4" x14ac:dyDescent="0.3">
      <c r="B933905">
        <v>2009</v>
      </c>
      <c r="C933905">
        <v>29.388000000000002</v>
      </c>
      <c r="D933905">
        <v>-3.6509999999999998</v>
      </c>
    </row>
    <row r="933906" spans="2:4" x14ac:dyDescent="0.3">
      <c r="B933906">
        <v>2010</v>
      </c>
      <c r="C933906">
        <v>31.428000000000001</v>
      </c>
      <c r="D933906">
        <v>6.9420000000000002</v>
      </c>
    </row>
    <row r="933907" spans="2:4" x14ac:dyDescent="0.3">
      <c r="B933907">
        <v>2011</v>
      </c>
      <c r="C933907">
        <v>33.927</v>
      </c>
      <c r="D933907">
        <v>7.9489999999999998</v>
      </c>
    </row>
    <row r="933908" spans="2:4" x14ac:dyDescent="0.3">
      <c r="B933908">
        <v>2012</v>
      </c>
      <c r="C933908">
        <v>36.158999999999999</v>
      </c>
      <c r="D933908">
        <v>6.5789999999999997</v>
      </c>
    </row>
    <row r="933909" spans="2:4" x14ac:dyDescent="0.3">
      <c r="B933909">
        <v>2013</v>
      </c>
      <c r="C933909">
        <v>38.015000000000001</v>
      </c>
      <c r="D933909">
        <v>5.1340000000000003</v>
      </c>
    </row>
    <row r="933910" spans="2:4" x14ac:dyDescent="0.3">
      <c r="B933910">
        <v>2014</v>
      </c>
      <c r="C933910">
        <v>39.57</v>
      </c>
      <c r="D933910">
        <v>4.0910000000000002</v>
      </c>
    </row>
    <row r="933911" spans="2:4" x14ac:dyDescent="0.3">
      <c r="B933911">
        <v>2015</v>
      </c>
      <c r="C933911">
        <v>40.896000000000001</v>
      </c>
      <c r="D933911">
        <v>3.351</v>
      </c>
    </row>
    <row r="933912" spans="2:4" x14ac:dyDescent="0.3">
      <c r="B933912">
        <v>2016</v>
      </c>
      <c r="C933912">
        <v>42.307000000000002</v>
      </c>
      <c r="D933912">
        <v>3.45</v>
      </c>
    </row>
    <row r="933913" spans="2:4" x14ac:dyDescent="0.3">
      <c r="B933913">
        <v>2017</v>
      </c>
      <c r="C933913">
        <v>44.49</v>
      </c>
      <c r="D933913">
        <v>5.1609999999999996</v>
      </c>
    </row>
    <row r="933914" spans="2:4" x14ac:dyDescent="0.3">
      <c r="B933914">
        <v>2018</v>
      </c>
      <c r="C933914">
        <v>47.186999999999998</v>
      </c>
      <c r="D933914">
        <v>6.0620000000000003</v>
      </c>
    </row>
    <row r="933915" spans="2:4" x14ac:dyDescent="0.3">
      <c r="B933915">
        <v>2019</v>
      </c>
      <c r="C933915">
        <v>49.725999999999999</v>
      </c>
      <c r="D933915">
        <v>5.38</v>
      </c>
    </row>
    <row r="933916" spans="2:4" x14ac:dyDescent="0.3">
      <c r="B933916">
        <v>2020</v>
      </c>
      <c r="C933916">
        <v>46.597999999999999</v>
      </c>
      <c r="D933916">
        <v>-6.2910000000000004</v>
      </c>
    </row>
    <row r="933917" spans="2:4" x14ac:dyDescent="0.3">
      <c r="B933917">
        <v>2021</v>
      </c>
      <c r="C933917">
        <v>51.558</v>
      </c>
      <c r="D933917">
        <v>10.644</v>
      </c>
    </row>
    <row r="933918" spans="2:4" x14ac:dyDescent="0.3">
      <c r="B933918">
        <v>2022</v>
      </c>
      <c r="C933918">
        <v>57.207999999999998</v>
      </c>
      <c r="D933918">
        <v>10.96</v>
      </c>
    </row>
    <row r="933919" spans="2:4" x14ac:dyDescent="0.3">
      <c r="B933919">
        <v>2023</v>
      </c>
      <c r="C933919">
        <v>61.689</v>
      </c>
      <c r="D933919">
        <v>7.8319999999999999</v>
      </c>
    </row>
    <row r="933920" spans="2:4" x14ac:dyDescent="0.3">
      <c r="B933920">
        <v>2024</v>
      </c>
      <c r="C933920">
        <v>67.504999999999995</v>
      </c>
      <c r="D933920">
        <v>9.4290000000000003</v>
      </c>
    </row>
    <row r="933921" spans="2:4" x14ac:dyDescent="0.3">
      <c r="B933921">
        <v>2025</v>
      </c>
      <c r="C933921">
        <v>71.540000000000006</v>
      </c>
      <c r="D933921">
        <v>5.9770000000000003</v>
      </c>
    </row>
    <row r="933922" spans="2:4" x14ac:dyDescent="0.3">
      <c r="B933922">
        <v>2026</v>
      </c>
      <c r="C933922">
        <v>75.117000000000004</v>
      </c>
      <c r="D933922">
        <v>5</v>
      </c>
    </row>
    <row r="933923" spans="2:4" x14ac:dyDescent="0.3">
      <c r="B933923">
        <v>2027</v>
      </c>
      <c r="C933923">
        <v>78.873000000000005</v>
      </c>
      <c r="D933923">
        <v>5</v>
      </c>
    </row>
    <row r="933924" spans="2:4" x14ac:dyDescent="0.3">
      <c r="B933924" t="s">
        <v>45</v>
      </c>
      <c r="C933924">
        <v>2024</v>
      </c>
      <c r="D933924">
        <v>2024</v>
      </c>
    </row>
    <row r="950273" spans="2:4" x14ac:dyDescent="0.3">
      <c r="B950273" t="s">
        <v>31</v>
      </c>
      <c r="C950273">
        <v>915</v>
      </c>
      <c r="D950273">
        <v>915</v>
      </c>
    </row>
    <row r="950274" spans="2:4" x14ac:dyDescent="0.3">
      <c r="B950274" t="s">
        <v>32</v>
      </c>
      <c r="C950274" t="s">
        <v>33</v>
      </c>
      <c r="D950274" t="s">
        <v>34</v>
      </c>
    </row>
    <row r="950275" spans="2:4" x14ac:dyDescent="0.3">
      <c r="B950275" t="s">
        <v>35</v>
      </c>
      <c r="C950275" t="s">
        <v>30</v>
      </c>
      <c r="D950275" t="s">
        <v>30</v>
      </c>
    </row>
    <row r="950276" spans="2:4" x14ac:dyDescent="0.3">
      <c r="B950276" t="s">
        <v>36</v>
      </c>
      <c r="C950276" t="s">
        <v>37</v>
      </c>
      <c r="D950276" t="s">
        <v>37</v>
      </c>
    </row>
    <row r="950277" spans="2:4" x14ac:dyDescent="0.3">
      <c r="B950277" t="s">
        <v>38</v>
      </c>
      <c r="C950277" t="s">
        <v>39</v>
      </c>
      <c r="D950277" t="s">
        <v>40</v>
      </c>
    </row>
    <row r="950278" spans="2:4" x14ac:dyDescent="0.3">
      <c r="B950278" t="s">
        <v>23</v>
      </c>
      <c r="C950278" t="s">
        <v>41</v>
      </c>
      <c r="D950278" t="s">
        <v>38</v>
      </c>
    </row>
    <row r="950279" spans="2:4" x14ac:dyDescent="0.3">
      <c r="B950279" t="s">
        <v>42</v>
      </c>
      <c r="C950279" t="s">
        <v>43</v>
      </c>
      <c r="D950279" t="s">
        <v>44</v>
      </c>
    </row>
    <row r="950280" spans="2:4" x14ac:dyDescent="0.3">
      <c r="B950280">
        <v>2000</v>
      </c>
      <c r="C950280">
        <v>16.963000000000001</v>
      </c>
      <c r="D950280">
        <v>1.865</v>
      </c>
    </row>
    <row r="950281" spans="2:4" x14ac:dyDescent="0.3">
      <c r="B950281">
        <v>2001</v>
      </c>
      <c r="C950281">
        <v>17.771999999999998</v>
      </c>
      <c r="D950281">
        <v>4.7690000000000001</v>
      </c>
    </row>
    <row r="950282" spans="2:4" x14ac:dyDescent="0.3">
      <c r="B950282">
        <v>2002</v>
      </c>
      <c r="C950282">
        <v>18.747</v>
      </c>
      <c r="D950282">
        <v>5.4870000000000001</v>
      </c>
    </row>
    <row r="950283" spans="2:4" x14ac:dyDescent="0.3">
      <c r="B950283">
        <v>2003</v>
      </c>
      <c r="C950283">
        <v>20.852</v>
      </c>
      <c r="D950283">
        <v>11.228</v>
      </c>
    </row>
    <row r="950284" spans="2:4" x14ac:dyDescent="0.3">
      <c r="B950284">
        <v>2004</v>
      </c>
      <c r="C950284">
        <v>22.061</v>
      </c>
      <c r="D950284">
        <v>5.7960000000000003</v>
      </c>
    </row>
    <row r="950285" spans="2:4" x14ac:dyDescent="0.3">
      <c r="B950285">
        <v>2005</v>
      </c>
      <c r="C950285">
        <v>24.175999999999998</v>
      </c>
      <c r="D950285">
        <v>9.5879999999999992</v>
      </c>
    </row>
    <row r="950286" spans="2:4" x14ac:dyDescent="0.3">
      <c r="B950286">
        <v>2006</v>
      </c>
      <c r="C950286">
        <v>26.454000000000001</v>
      </c>
      <c r="D950286">
        <v>9.42</v>
      </c>
    </row>
    <row r="950287" spans="2:4" x14ac:dyDescent="0.3">
      <c r="B950287">
        <v>2007</v>
      </c>
      <c r="C950287">
        <v>29.780999999999999</v>
      </c>
      <c r="D950287">
        <v>12.579000000000001</v>
      </c>
    </row>
    <row r="950288" spans="2:4" x14ac:dyDescent="0.3">
      <c r="B950288">
        <v>2008</v>
      </c>
      <c r="C950288">
        <v>30.501999999999999</v>
      </c>
      <c r="D950288">
        <v>2.419</v>
      </c>
    </row>
    <row r="950289" spans="2:4" x14ac:dyDescent="0.3">
      <c r="B950289">
        <v>2009</v>
      </c>
      <c r="C950289">
        <v>29.388000000000002</v>
      </c>
      <c r="D950289">
        <v>-3.6509999999999998</v>
      </c>
    </row>
    <row r="950290" spans="2:4" x14ac:dyDescent="0.3">
      <c r="B950290">
        <v>2010</v>
      </c>
      <c r="C950290">
        <v>31.428000000000001</v>
      </c>
      <c r="D950290">
        <v>6.9420000000000002</v>
      </c>
    </row>
    <row r="950291" spans="2:4" x14ac:dyDescent="0.3">
      <c r="B950291">
        <v>2011</v>
      </c>
      <c r="C950291">
        <v>33.927</v>
      </c>
      <c r="D950291">
        <v>7.9489999999999998</v>
      </c>
    </row>
    <row r="950292" spans="2:4" x14ac:dyDescent="0.3">
      <c r="B950292">
        <v>2012</v>
      </c>
      <c r="C950292">
        <v>36.158999999999999</v>
      </c>
      <c r="D950292">
        <v>6.5789999999999997</v>
      </c>
    </row>
    <row r="950293" spans="2:4" x14ac:dyDescent="0.3">
      <c r="B950293">
        <v>2013</v>
      </c>
      <c r="C950293">
        <v>38.015000000000001</v>
      </c>
      <c r="D950293">
        <v>5.1340000000000003</v>
      </c>
    </row>
    <row r="950294" spans="2:4" x14ac:dyDescent="0.3">
      <c r="B950294">
        <v>2014</v>
      </c>
      <c r="C950294">
        <v>39.57</v>
      </c>
      <c r="D950294">
        <v>4.0910000000000002</v>
      </c>
    </row>
    <row r="950295" spans="2:4" x14ac:dyDescent="0.3">
      <c r="B950295">
        <v>2015</v>
      </c>
      <c r="C950295">
        <v>40.896000000000001</v>
      </c>
      <c r="D950295">
        <v>3.351</v>
      </c>
    </row>
    <row r="950296" spans="2:4" x14ac:dyDescent="0.3">
      <c r="B950296">
        <v>2016</v>
      </c>
      <c r="C950296">
        <v>42.307000000000002</v>
      </c>
      <c r="D950296">
        <v>3.45</v>
      </c>
    </row>
    <row r="950297" spans="2:4" x14ac:dyDescent="0.3">
      <c r="B950297">
        <v>2017</v>
      </c>
      <c r="C950297">
        <v>44.49</v>
      </c>
      <c r="D950297">
        <v>5.1609999999999996</v>
      </c>
    </row>
    <row r="950298" spans="2:4" x14ac:dyDescent="0.3">
      <c r="B950298">
        <v>2018</v>
      </c>
      <c r="C950298">
        <v>47.186999999999998</v>
      </c>
      <c r="D950298">
        <v>6.0620000000000003</v>
      </c>
    </row>
    <row r="950299" spans="2:4" x14ac:dyDescent="0.3">
      <c r="B950299">
        <v>2019</v>
      </c>
      <c r="C950299">
        <v>49.725999999999999</v>
      </c>
      <c r="D950299">
        <v>5.38</v>
      </c>
    </row>
    <row r="950300" spans="2:4" x14ac:dyDescent="0.3">
      <c r="B950300">
        <v>2020</v>
      </c>
      <c r="C950300">
        <v>46.597999999999999</v>
      </c>
      <c r="D950300">
        <v>-6.2910000000000004</v>
      </c>
    </row>
    <row r="950301" spans="2:4" x14ac:dyDescent="0.3">
      <c r="B950301">
        <v>2021</v>
      </c>
      <c r="C950301">
        <v>51.558</v>
      </c>
      <c r="D950301">
        <v>10.644</v>
      </c>
    </row>
    <row r="950302" spans="2:4" x14ac:dyDescent="0.3">
      <c r="B950302">
        <v>2022</v>
      </c>
      <c r="C950302">
        <v>57.207999999999998</v>
      </c>
      <c r="D950302">
        <v>10.96</v>
      </c>
    </row>
    <row r="950303" spans="2:4" x14ac:dyDescent="0.3">
      <c r="B950303">
        <v>2023</v>
      </c>
      <c r="C950303">
        <v>61.689</v>
      </c>
      <c r="D950303">
        <v>7.8319999999999999</v>
      </c>
    </row>
    <row r="950304" spans="2:4" x14ac:dyDescent="0.3">
      <c r="B950304">
        <v>2024</v>
      </c>
      <c r="C950304">
        <v>67.504999999999995</v>
      </c>
      <c r="D950304">
        <v>9.4290000000000003</v>
      </c>
    </row>
    <row r="950305" spans="2:4" x14ac:dyDescent="0.3">
      <c r="B950305">
        <v>2025</v>
      </c>
      <c r="C950305">
        <v>71.540000000000006</v>
      </c>
      <c r="D950305">
        <v>5.9770000000000003</v>
      </c>
    </row>
    <row r="950306" spans="2:4" x14ac:dyDescent="0.3">
      <c r="B950306">
        <v>2026</v>
      </c>
      <c r="C950306">
        <v>75.117000000000004</v>
      </c>
      <c r="D950306">
        <v>5</v>
      </c>
    </row>
    <row r="950307" spans="2:4" x14ac:dyDescent="0.3">
      <c r="B950307">
        <v>2027</v>
      </c>
      <c r="C950307">
        <v>78.873000000000005</v>
      </c>
      <c r="D950307">
        <v>5</v>
      </c>
    </row>
    <row r="950308" spans="2:4" x14ac:dyDescent="0.3">
      <c r="B950308" t="s">
        <v>45</v>
      </c>
      <c r="C950308">
        <v>2024</v>
      </c>
      <c r="D950308">
        <v>2024</v>
      </c>
    </row>
    <row r="966657" spans="2:4" x14ac:dyDescent="0.3">
      <c r="B966657" t="s">
        <v>31</v>
      </c>
      <c r="C966657">
        <v>915</v>
      </c>
      <c r="D966657">
        <v>915</v>
      </c>
    </row>
    <row r="966658" spans="2:4" x14ac:dyDescent="0.3">
      <c r="B966658" t="s">
        <v>32</v>
      </c>
      <c r="C966658" t="s">
        <v>33</v>
      </c>
      <c r="D966658" t="s">
        <v>34</v>
      </c>
    </row>
    <row r="966659" spans="2:4" x14ac:dyDescent="0.3">
      <c r="B966659" t="s">
        <v>35</v>
      </c>
      <c r="C966659" t="s">
        <v>30</v>
      </c>
      <c r="D966659" t="s">
        <v>30</v>
      </c>
    </row>
    <row r="966660" spans="2:4" x14ac:dyDescent="0.3">
      <c r="B966660" t="s">
        <v>36</v>
      </c>
      <c r="C966660" t="s">
        <v>37</v>
      </c>
      <c r="D966660" t="s">
        <v>37</v>
      </c>
    </row>
    <row r="966661" spans="2:4" x14ac:dyDescent="0.3">
      <c r="B966661" t="s">
        <v>38</v>
      </c>
      <c r="C966661" t="s">
        <v>39</v>
      </c>
      <c r="D966661" t="s">
        <v>40</v>
      </c>
    </row>
    <row r="966662" spans="2:4" x14ac:dyDescent="0.3">
      <c r="B966662" t="s">
        <v>23</v>
      </c>
      <c r="C966662" t="s">
        <v>41</v>
      </c>
      <c r="D966662" t="s">
        <v>38</v>
      </c>
    </row>
    <row r="966663" spans="2:4" x14ac:dyDescent="0.3">
      <c r="B966663" t="s">
        <v>42</v>
      </c>
      <c r="C966663" t="s">
        <v>43</v>
      </c>
      <c r="D966663" t="s">
        <v>44</v>
      </c>
    </row>
    <row r="966664" spans="2:4" x14ac:dyDescent="0.3">
      <c r="B966664">
        <v>2000</v>
      </c>
      <c r="C966664">
        <v>16.963000000000001</v>
      </c>
      <c r="D966664">
        <v>1.865</v>
      </c>
    </row>
    <row r="966665" spans="2:4" x14ac:dyDescent="0.3">
      <c r="B966665">
        <v>2001</v>
      </c>
      <c r="C966665">
        <v>17.771999999999998</v>
      </c>
      <c r="D966665">
        <v>4.7690000000000001</v>
      </c>
    </row>
    <row r="966666" spans="2:4" x14ac:dyDescent="0.3">
      <c r="B966666">
        <v>2002</v>
      </c>
      <c r="C966666">
        <v>18.747</v>
      </c>
      <c r="D966666">
        <v>5.4870000000000001</v>
      </c>
    </row>
    <row r="966667" spans="2:4" x14ac:dyDescent="0.3">
      <c r="B966667">
        <v>2003</v>
      </c>
      <c r="C966667">
        <v>20.852</v>
      </c>
      <c r="D966667">
        <v>11.228</v>
      </c>
    </row>
    <row r="966668" spans="2:4" x14ac:dyDescent="0.3">
      <c r="B966668">
        <v>2004</v>
      </c>
      <c r="C966668">
        <v>22.061</v>
      </c>
      <c r="D966668">
        <v>5.7960000000000003</v>
      </c>
    </row>
    <row r="966669" spans="2:4" x14ac:dyDescent="0.3">
      <c r="B966669">
        <v>2005</v>
      </c>
      <c r="C966669">
        <v>24.175999999999998</v>
      </c>
      <c r="D966669">
        <v>9.5879999999999992</v>
      </c>
    </row>
    <row r="966670" spans="2:4" x14ac:dyDescent="0.3">
      <c r="B966670">
        <v>2006</v>
      </c>
      <c r="C966670">
        <v>26.454000000000001</v>
      </c>
      <c r="D966670">
        <v>9.42</v>
      </c>
    </row>
    <row r="966671" spans="2:4" x14ac:dyDescent="0.3">
      <c r="B966671">
        <v>2007</v>
      </c>
      <c r="C966671">
        <v>29.780999999999999</v>
      </c>
      <c r="D966671">
        <v>12.579000000000001</v>
      </c>
    </row>
    <row r="966672" spans="2:4" x14ac:dyDescent="0.3">
      <c r="B966672">
        <v>2008</v>
      </c>
      <c r="C966672">
        <v>30.501999999999999</v>
      </c>
      <c r="D966672">
        <v>2.419</v>
      </c>
    </row>
    <row r="966673" spans="2:4" x14ac:dyDescent="0.3">
      <c r="B966673">
        <v>2009</v>
      </c>
      <c r="C966673">
        <v>29.388000000000002</v>
      </c>
      <c r="D966673">
        <v>-3.6509999999999998</v>
      </c>
    </row>
    <row r="966674" spans="2:4" x14ac:dyDescent="0.3">
      <c r="B966674">
        <v>2010</v>
      </c>
      <c r="C966674">
        <v>31.428000000000001</v>
      </c>
      <c r="D966674">
        <v>6.9420000000000002</v>
      </c>
    </row>
    <row r="966675" spans="2:4" x14ac:dyDescent="0.3">
      <c r="B966675">
        <v>2011</v>
      </c>
      <c r="C966675">
        <v>33.927</v>
      </c>
      <c r="D966675">
        <v>7.9489999999999998</v>
      </c>
    </row>
    <row r="966676" spans="2:4" x14ac:dyDescent="0.3">
      <c r="B966676">
        <v>2012</v>
      </c>
      <c r="C966676">
        <v>36.158999999999999</v>
      </c>
      <c r="D966676">
        <v>6.5789999999999997</v>
      </c>
    </row>
    <row r="966677" spans="2:4" x14ac:dyDescent="0.3">
      <c r="B966677">
        <v>2013</v>
      </c>
      <c r="C966677">
        <v>38.015000000000001</v>
      </c>
      <c r="D966677">
        <v>5.1340000000000003</v>
      </c>
    </row>
    <row r="966678" spans="2:4" x14ac:dyDescent="0.3">
      <c r="B966678">
        <v>2014</v>
      </c>
      <c r="C966678">
        <v>39.57</v>
      </c>
      <c r="D966678">
        <v>4.0910000000000002</v>
      </c>
    </row>
    <row r="966679" spans="2:4" x14ac:dyDescent="0.3">
      <c r="B966679">
        <v>2015</v>
      </c>
      <c r="C966679">
        <v>40.896000000000001</v>
      </c>
      <c r="D966679">
        <v>3.351</v>
      </c>
    </row>
    <row r="966680" spans="2:4" x14ac:dyDescent="0.3">
      <c r="B966680">
        <v>2016</v>
      </c>
      <c r="C966680">
        <v>42.307000000000002</v>
      </c>
      <c r="D966680">
        <v>3.45</v>
      </c>
    </row>
    <row r="966681" spans="2:4" x14ac:dyDescent="0.3">
      <c r="B966681">
        <v>2017</v>
      </c>
      <c r="C966681">
        <v>44.49</v>
      </c>
      <c r="D966681">
        <v>5.1609999999999996</v>
      </c>
    </row>
    <row r="966682" spans="2:4" x14ac:dyDescent="0.3">
      <c r="B966682">
        <v>2018</v>
      </c>
      <c r="C966682">
        <v>47.186999999999998</v>
      </c>
      <c r="D966682">
        <v>6.0620000000000003</v>
      </c>
    </row>
    <row r="966683" spans="2:4" x14ac:dyDescent="0.3">
      <c r="B966683">
        <v>2019</v>
      </c>
      <c r="C966683">
        <v>49.725999999999999</v>
      </c>
      <c r="D966683">
        <v>5.38</v>
      </c>
    </row>
    <row r="966684" spans="2:4" x14ac:dyDescent="0.3">
      <c r="B966684">
        <v>2020</v>
      </c>
      <c r="C966684">
        <v>46.597999999999999</v>
      </c>
      <c r="D966684">
        <v>-6.2910000000000004</v>
      </c>
    </row>
    <row r="966685" spans="2:4" x14ac:dyDescent="0.3">
      <c r="B966685">
        <v>2021</v>
      </c>
      <c r="C966685">
        <v>51.558</v>
      </c>
      <c r="D966685">
        <v>10.644</v>
      </c>
    </row>
    <row r="966686" spans="2:4" x14ac:dyDescent="0.3">
      <c r="B966686">
        <v>2022</v>
      </c>
      <c r="C966686">
        <v>57.207999999999998</v>
      </c>
      <c r="D966686">
        <v>10.96</v>
      </c>
    </row>
    <row r="966687" spans="2:4" x14ac:dyDescent="0.3">
      <c r="B966687">
        <v>2023</v>
      </c>
      <c r="C966687">
        <v>61.689</v>
      </c>
      <c r="D966687">
        <v>7.8319999999999999</v>
      </c>
    </row>
    <row r="966688" spans="2:4" x14ac:dyDescent="0.3">
      <c r="B966688">
        <v>2024</v>
      </c>
      <c r="C966688">
        <v>67.504999999999995</v>
      </c>
      <c r="D966688">
        <v>9.4290000000000003</v>
      </c>
    </row>
    <row r="966689" spans="2:4" x14ac:dyDescent="0.3">
      <c r="B966689">
        <v>2025</v>
      </c>
      <c r="C966689">
        <v>71.540000000000006</v>
      </c>
      <c r="D966689">
        <v>5.9770000000000003</v>
      </c>
    </row>
    <row r="966690" spans="2:4" x14ac:dyDescent="0.3">
      <c r="B966690">
        <v>2026</v>
      </c>
      <c r="C966690">
        <v>75.117000000000004</v>
      </c>
      <c r="D966690">
        <v>5</v>
      </c>
    </row>
    <row r="966691" spans="2:4" x14ac:dyDescent="0.3">
      <c r="B966691">
        <v>2027</v>
      </c>
      <c r="C966691">
        <v>78.873000000000005</v>
      </c>
      <c r="D966691">
        <v>5</v>
      </c>
    </row>
    <row r="966692" spans="2:4" x14ac:dyDescent="0.3">
      <c r="B966692" t="s">
        <v>45</v>
      </c>
      <c r="C966692">
        <v>2024</v>
      </c>
      <c r="D966692">
        <v>2024</v>
      </c>
    </row>
    <row r="983041" spans="2:4" x14ac:dyDescent="0.3">
      <c r="B983041" t="s">
        <v>31</v>
      </c>
      <c r="C983041">
        <v>915</v>
      </c>
      <c r="D983041">
        <v>915</v>
      </c>
    </row>
    <row r="983042" spans="2:4" x14ac:dyDescent="0.3">
      <c r="B983042" t="s">
        <v>32</v>
      </c>
      <c r="C983042" t="s">
        <v>33</v>
      </c>
      <c r="D983042" t="s">
        <v>34</v>
      </c>
    </row>
    <row r="983043" spans="2:4" x14ac:dyDescent="0.3">
      <c r="B983043" t="s">
        <v>35</v>
      </c>
      <c r="C983043" t="s">
        <v>30</v>
      </c>
      <c r="D983043" t="s">
        <v>30</v>
      </c>
    </row>
    <row r="983044" spans="2:4" x14ac:dyDescent="0.3">
      <c r="B983044" t="s">
        <v>36</v>
      </c>
      <c r="C983044" t="s">
        <v>37</v>
      </c>
      <c r="D983044" t="s">
        <v>37</v>
      </c>
    </row>
    <row r="983045" spans="2:4" x14ac:dyDescent="0.3">
      <c r="B983045" t="s">
        <v>38</v>
      </c>
      <c r="C983045" t="s">
        <v>39</v>
      </c>
      <c r="D983045" t="s">
        <v>40</v>
      </c>
    </row>
    <row r="983046" spans="2:4" x14ac:dyDescent="0.3">
      <c r="B983046" t="s">
        <v>23</v>
      </c>
      <c r="C983046" t="s">
        <v>41</v>
      </c>
      <c r="D983046" t="s">
        <v>38</v>
      </c>
    </row>
    <row r="983047" spans="2:4" x14ac:dyDescent="0.3">
      <c r="B983047" t="s">
        <v>42</v>
      </c>
      <c r="C983047" t="s">
        <v>43</v>
      </c>
      <c r="D983047" t="s">
        <v>44</v>
      </c>
    </row>
    <row r="983048" spans="2:4" x14ac:dyDescent="0.3">
      <c r="B983048">
        <v>2000</v>
      </c>
      <c r="C983048">
        <v>16.963000000000001</v>
      </c>
      <c r="D983048">
        <v>1.865</v>
      </c>
    </row>
    <row r="983049" spans="2:4" x14ac:dyDescent="0.3">
      <c r="B983049">
        <v>2001</v>
      </c>
      <c r="C983049">
        <v>17.771999999999998</v>
      </c>
      <c r="D983049">
        <v>4.7690000000000001</v>
      </c>
    </row>
    <row r="983050" spans="2:4" x14ac:dyDescent="0.3">
      <c r="B983050">
        <v>2002</v>
      </c>
      <c r="C983050">
        <v>18.747</v>
      </c>
      <c r="D983050">
        <v>5.4870000000000001</v>
      </c>
    </row>
    <row r="983051" spans="2:4" x14ac:dyDescent="0.3">
      <c r="B983051">
        <v>2003</v>
      </c>
      <c r="C983051">
        <v>20.852</v>
      </c>
      <c r="D983051">
        <v>11.228</v>
      </c>
    </row>
    <row r="983052" spans="2:4" x14ac:dyDescent="0.3">
      <c r="B983052">
        <v>2004</v>
      </c>
      <c r="C983052">
        <v>22.061</v>
      </c>
      <c r="D983052">
        <v>5.7960000000000003</v>
      </c>
    </row>
    <row r="983053" spans="2:4" x14ac:dyDescent="0.3">
      <c r="B983053">
        <v>2005</v>
      </c>
      <c r="C983053">
        <v>24.175999999999998</v>
      </c>
      <c r="D983053">
        <v>9.5879999999999992</v>
      </c>
    </row>
    <row r="983054" spans="2:4" x14ac:dyDescent="0.3">
      <c r="B983054">
        <v>2006</v>
      </c>
      <c r="C983054">
        <v>26.454000000000001</v>
      </c>
      <c r="D983054">
        <v>9.42</v>
      </c>
    </row>
    <row r="983055" spans="2:4" x14ac:dyDescent="0.3">
      <c r="B983055">
        <v>2007</v>
      </c>
      <c r="C983055">
        <v>29.780999999999999</v>
      </c>
      <c r="D983055">
        <v>12.579000000000001</v>
      </c>
    </row>
    <row r="983056" spans="2:4" x14ac:dyDescent="0.3">
      <c r="B983056">
        <v>2008</v>
      </c>
      <c r="C983056">
        <v>30.501999999999999</v>
      </c>
      <c r="D983056">
        <v>2.419</v>
      </c>
    </row>
    <row r="983057" spans="2:4" x14ac:dyDescent="0.3">
      <c r="B983057">
        <v>2009</v>
      </c>
      <c r="C983057">
        <v>29.388000000000002</v>
      </c>
      <c r="D983057">
        <v>-3.6509999999999998</v>
      </c>
    </row>
    <row r="983058" spans="2:4" x14ac:dyDescent="0.3">
      <c r="B983058">
        <v>2010</v>
      </c>
      <c r="C983058">
        <v>31.428000000000001</v>
      </c>
      <c r="D983058">
        <v>6.9420000000000002</v>
      </c>
    </row>
    <row r="983059" spans="2:4" x14ac:dyDescent="0.3">
      <c r="B983059">
        <v>2011</v>
      </c>
      <c r="C983059">
        <v>33.927</v>
      </c>
      <c r="D983059">
        <v>7.9489999999999998</v>
      </c>
    </row>
    <row r="983060" spans="2:4" x14ac:dyDescent="0.3">
      <c r="B983060">
        <v>2012</v>
      </c>
      <c r="C983060">
        <v>36.158999999999999</v>
      </c>
      <c r="D983060">
        <v>6.5789999999999997</v>
      </c>
    </row>
    <row r="983061" spans="2:4" x14ac:dyDescent="0.3">
      <c r="B983061">
        <v>2013</v>
      </c>
      <c r="C983061">
        <v>38.015000000000001</v>
      </c>
      <c r="D983061">
        <v>5.1340000000000003</v>
      </c>
    </row>
    <row r="983062" spans="2:4" x14ac:dyDescent="0.3">
      <c r="B983062">
        <v>2014</v>
      </c>
      <c r="C983062">
        <v>39.57</v>
      </c>
      <c r="D983062">
        <v>4.0910000000000002</v>
      </c>
    </row>
    <row r="983063" spans="2:4" x14ac:dyDescent="0.3">
      <c r="B983063">
        <v>2015</v>
      </c>
      <c r="C983063">
        <v>40.896000000000001</v>
      </c>
      <c r="D983063">
        <v>3.351</v>
      </c>
    </row>
    <row r="983064" spans="2:4" x14ac:dyDescent="0.3">
      <c r="B983064">
        <v>2016</v>
      </c>
      <c r="C983064">
        <v>42.307000000000002</v>
      </c>
      <c r="D983064">
        <v>3.45</v>
      </c>
    </row>
    <row r="983065" spans="2:4" x14ac:dyDescent="0.3">
      <c r="B983065">
        <v>2017</v>
      </c>
      <c r="C983065">
        <v>44.49</v>
      </c>
      <c r="D983065">
        <v>5.1609999999999996</v>
      </c>
    </row>
    <row r="983066" spans="2:4" x14ac:dyDescent="0.3">
      <c r="B983066">
        <v>2018</v>
      </c>
      <c r="C983066">
        <v>47.186999999999998</v>
      </c>
      <c r="D983066">
        <v>6.0620000000000003</v>
      </c>
    </row>
    <row r="983067" spans="2:4" x14ac:dyDescent="0.3">
      <c r="B983067">
        <v>2019</v>
      </c>
      <c r="C983067">
        <v>49.725999999999999</v>
      </c>
      <c r="D983067">
        <v>5.38</v>
      </c>
    </row>
    <row r="983068" spans="2:4" x14ac:dyDescent="0.3">
      <c r="B983068">
        <v>2020</v>
      </c>
      <c r="C983068">
        <v>46.597999999999999</v>
      </c>
      <c r="D983068">
        <v>-6.2910000000000004</v>
      </c>
    </row>
    <row r="983069" spans="2:4" x14ac:dyDescent="0.3">
      <c r="B983069">
        <v>2021</v>
      </c>
      <c r="C983069">
        <v>51.558</v>
      </c>
      <c r="D983069">
        <v>10.644</v>
      </c>
    </row>
    <row r="983070" spans="2:4" x14ac:dyDescent="0.3">
      <c r="B983070">
        <v>2022</v>
      </c>
      <c r="C983070">
        <v>57.207999999999998</v>
      </c>
      <c r="D983070">
        <v>10.96</v>
      </c>
    </row>
    <row r="983071" spans="2:4" x14ac:dyDescent="0.3">
      <c r="B983071">
        <v>2023</v>
      </c>
      <c r="C983071">
        <v>61.689</v>
      </c>
      <c r="D983071">
        <v>7.8319999999999999</v>
      </c>
    </row>
    <row r="983072" spans="2:4" x14ac:dyDescent="0.3">
      <c r="B983072">
        <v>2024</v>
      </c>
      <c r="C983072">
        <v>67.504999999999995</v>
      </c>
      <c r="D983072">
        <v>9.4290000000000003</v>
      </c>
    </row>
    <row r="983073" spans="2:4" x14ac:dyDescent="0.3">
      <c r="B983073">
        <v>2025</v>
      </c>
      <c r="C983073">
        <v>71.540000000000006</v>
      </c>
      <c r="D983073">
        <v>5.9770000000000003</v>
      </c>
    </row>
    <row r="983074" spans="2:4" x14ac:dyDescent="0.3">
      <c r="B983074">
        <v>2026</v>
      </c>
      <c r="C983074">
        <v>75.117000000000004</v>
      </c>
      <c r="D983074">
        <v>5</v>
      </c>
    </row>
    <row r="983075" spans="2:4" x14ac:dyDescent="0.3">
      <c r="B983075">
        <v>2027</v>
      </c>
      <c r="C983075">
        <v>78.873000000000005</v>
      </c>
      <c r="D983075">
        <v>5</v>
      </c>
    </row>
    <row r="983076" spans="2:4" x14ac:dyDescent="0.3">
      <c r="B983076" t="s">
        <v>45</v>
      </c>
      <c r="C983076">
        <v>2024</v>
      </c>
      <c r="D983076">
        <v>2024</v>
      </c>
    </row>
    <row r="999425" spans="2:4" x14ac:dyDescent="0.3">
      <c r="B999425" t="s">
        <v>31</v>
      </c>
      <c r="C999425">
        <v>915</v>
      </c>
      <c r="D999425">
        <v>915</v>
      </c>
    </row>
    <row r="999426" spans="2:4" x14ac:dyDescent="0.3">
      <c r="B999426" t="s">
        <v>32</v>
      </c>
      <c r="C999426" t="s">
        <v>33</v>
      </c>
      <c r="D999426" t="s">
        <v>34</v>
      </c>
    </row>
    <row r="999427" spans="2:4" x14ac:dyDescent="0.3">
      <c r="B999427" t="s">
        <v>35</v>
      </c>
      <c r="C999427" t="s">
        <v>30</v>
      </c>
      <c r="D999427" t="s">
        <v>30</v>
      </c>
    </row>
    <row r="999428" spans="2:4" x14ac:dyDescent="0.3">
      <c r="B999428" t="s">
        <v>36</v>
      </c>
      <c r="C999428" t="s">
        <v>37</v>
      </c>
      <c r="D999428" t="s">
        <v>37</v>
      </c>
    </row>
    <row r="999429" spans="2:4" x14ac:dyDescent="0.3">
      <c r="B999429" t="s">
        <v>38</v>
      </c>
      <c r="C999429" t="s">
        <v>39</v>
      </c>
      <c r="D999429" t="s">
        <v>40</v>
      </c>
    </row>
    <row r="999430" spans="2:4" x14ac:dyDescent="0.3">
      <c r="B999430" t="s">
        <v>23</v>
      </c>
      <c r="C999430" t="s">
        <v>41</v>
      </c>
      <c r="D999430" t="s">
        <v>38</v>
      </c>
    </row>
    <row r="999431" spans="2:4" x14ac:dyDescent="0.3">
      <c r="B999431" t="s">
        <v>42</v>
      </c>
      <c r="C999431" t="s">
        <v>43</v>
      </c>
      <c r="D999431" t="s">
        <v>44</v>
      </c>
    </row>
    <row r="999432" spans="2:4" x14ac:dyDescent="0.3">
      <c r="B999432">
        <v>2000</v>
      </c>
      <c r="C999432">
        <v>16.963000000000001</v>
      </c>
      <c r="D999432">
        <v>1.865</v>
      </c>
    </row>
    <row r="999433" spans="2:4" x14ac:dyDescent="0.3">
      <c r="B999433">
        <v>2001</v>
      </c>
      <c r="C999433">
        <v>17.771999999999998</v>
      </c>
      <c r="D999433">
        <v>4.7690000000000001</v>
      </c>
    </row>
    <row r="999434" spans="2:4" x14ac:dyDescent="0.3">
      <c r="B999434">
        <v>2002</v>
      </c>
      <c r="C999434">
        <v>18.747</v>
      </c>
      <c r="D999434">
        <v>5.4870000000000001</v>
      </c>
    </row>
    <row r="999435" spans="2:4" x14ac:dyDescent="0.3">
      <c r="B999435">
        <v>2003</v>
      </c>
      <c r="C999435">
        <v>20.852</v>
      </c>
      <c r="D999435">
        <v>11.228</v>
      </c>
    </row>
    <row r="999436" spans="2:4" x14ac:dyDescent="0.3">
      <c r="B999436">
        <v>2004</v>
      </c>
      <c r="C999436">
        <v>22.061</v>
      </c>
      <c r="D999436">
        <v>5.7960000000000003</v>
      </c>
    </row>
    <row r="999437" spans="2:4" x14ac:dyDescent="0.3">
      <c r="B999437">
        <v>2005</v>
      </c>
      <c r="C999437">
        <v>24.175999999999998</v>
      </c>
      <c r="D999437">
        <v>9.5879999999999992</v>
      </c>
    </row>
    <row r="999438" spans="2:4" x14ac:dyDescent="0.3">
      <c r="B999438">
        <v>2006</v>
      </c>
      <c r="C999438">
        <v>26.454000000000001</v>
      </c>
      <c r="D999438">
        <v>9.42</v>
      </c>
    </row>
    <row r="999439" spans="2:4" x14ac:dyDescent="0.3">
      <c r="B999439">
        <v>2007</v>
      </c>
      <c r="C999439">
        <v>29.780999999999999</v>
      </c>
      <c r="D999439">
        <v>12.579000000000001</v>
      </c>
    </row>
    <row r="999440" spans="2:4" x14ac:dyDescent="0.3">
      <c r="B999440">
        <v>2008</v>
      </c>
      <c r="C999440">
        <v>30.501999999999999</v>
      </c>
      <c r="D999440">
        <v>2.419</v>
      </c>
    </row>
    <row r="999441" spans="2:4" x14ac:dyDescent="0.3">
      <c r="B999441">
        <v>2009</v>
      </c>
      <c r="C999441">
        <v>29.388000000000002</v>
      </c>
      <c r="D999441">
        <v>-3.6509999999999998</v>
      </c>
    </row>
    <row r="999442" spans="2:4" x14ac:dyDescent="0.3">
      <c r="B999442">
        <v>2010</v>
      </c>
      <c r="C999442">
        <v>31.428000000000001</v>
      </c>
      <c r="D999442">
        <v>6.9420000000000002</v>
      </c>
    </row>
    <row r="999443" spans="2:4" x14ac:dyDescent="0.3">
      <c r="B999443">
        <v>2011</v>
      </c>
      <c r="C999443">
        <v>33.927</v>
      </c>
      <c r="D999443">
        <v>7.9489999999999998</v>
      </c>
    </row>
    <row r="999444" spans="2:4" x14ac:dyDescent="0.3">
      <c r="B999444">
        <v>2012</v>
      </c>
      <c r="C999444">
        <v>36.158999999999999</v>
      </c>
      <c r="D999444">
        <v>6.5789999999999997</v>
      </c>
    </row>
    <row r="999445" spans="2:4" x14ac:dyDescent="0.3">
      <c r="B999445">
        <v>2013</v>
      </c>
      <c r="C999445">
        <v>38.015000000000001</v>
      </c>
      <c r="D999445">
        <v>5.1340000000000003</v>
      </c>
    </row>
    <row r="999446" spans="2:4" x14ac:dyDescent="0.3">
      <c r="B999446">
        <v>2014</v>
      </c>
      <c r="C999446">
        <v>39.57</v>
      </c>
      <c r="D999446">
        <v>4.0910000000000002</v>
      </c>
    </row>
    <row r="999447" spans="2:4" x14ac:dyDescent="0.3">
      <c r="B999447">
        <v>2015</v>
      </c>
      <c r="C999447">
        <v>40.896000000000001</v>
      </c>
      <c r="D999447">
        <v>3.351</v>
      </c>
    </row>
    <row r="999448" spans="2:4" x14ac:dyDescent="0.3">
      <c r="B999448">
        <v>2016</v>
      </c>
      <c r="C999448">
        <v>42.307000000000002</v>
      </c>
      <c r="D999448">
        <v>3.45</v>
      </c>
    </row>
    <row r="999449" spans="2:4" x14ac:dyDescent="0.3">
      <c r="B999449">
        <v>2017</v>
      </c>
      <c r="C999449">
        <v>44.49</v>
      </c>
      <c r="D999449">
        <v>5.1609999999999996</v>
      </c>
    </row>
    <row r="999450" spans="2:4" x14ac:dyDescent="0.3">
      <c r="B999450">
        <v>2018</v>
      </c>
      <c r="C999450">
        <v>47.186999999999998</v>
      </c>
      <c r="D999450">
        <v>6.0620000000000003</v>
      </c>
    </row>
    <row r="999451" spans="2:4" x14ac:dyDescent="0.3">
      <c r="B999451">
        <v>2019</v>
      </c>
      <c r="C999451">
        <v>49.725999999999999</v>
      </c>
      <c r="D999451">
        <v>5.38</v>
      </c>
    </row>
    <row r="999452" spans="2:4" x14ac:dyDescent="0.3">
      <c r="B999452">
        <v>2020</v>
      </c>
      <c r="C999452">
        <v>46.597999999999999</v>
      </c>
      <c r="D999452">
        <v>-6.2910000000000004</v>
      </c>
    </row>
    <row r="999453" spans="2:4" x14ac:dyDescent="0.3">
      <c r="B999453">
        <v>2021</v>
      </c>
      <c r="C999453">
        <v>51.558</v>
      </c>
      <c r="D999453">
        <v>10.644</v>
      </c>
    </row>
    <row r="999454" spans="2:4" x14ac:dyDescent="0.3">
      <c r="B999454">
        <v>2022</v>
      </c>
      <c r="C999454">
        <v>57.207999999999998</v>
      </c>
      <c r="D999454">
        <v>10.96</v>
      </c>
    </row>
    <row r="999455" spans="2:4" x14ac:dyDescent="0.3">
      <c r="B999455">
        <v>2023</v>
      </c>
      <c r="C999455">
        <v>61.689</v>
      </c>
      <c r="D999455">
        <v>7.8319999999999999</v>
      </c>
    </row>
    <row r="999456" spans="2:4" x14ac:dyDescent="0.3">
      <c r="B999456">
        <v>2024</v>
      </c>
      <c r="C999456">
        <v>67.504999999999995</v>
      </c>
      <c r="D999456">
        <v>9.4290000000000003</v>
      </c>
    </row>
    <row r="999457" spans="2:4" x14ac:dyDescent="0.3">
      <c r="B999457">
        <v>2025</v>
      </c>
      <c r="C999457">
        <v>71.540000000000006</v>
      </c>
      <c r="D999457">
        <v>5.9770000000000003</v>
      </c>
    </row>
    <row r="999458" spans="2:4" x14ac:dyDescent="0.3">
      <c r="B999458">
        <v>2026</v>
      </c>
      <c r="C999458">
        <v>75.117000000000004</v>
      </c>
      <c r="D999458">
        <v>5</v>
      </c>
    </row>
    <row r="999459" spans="2:4" x14ac:dyDescent="0.3">
      <c r="B999459">
        <v>2027</v>
      </c>
      <c r="C999459">
        <v>78.873000000000005</v>
      </c>
      <c r="D999459">
        <v>5</v>
      </c>
    </row>
    <row r="999460" spans="2:4" x14ac:dyDescent="0.3">
      <c r="B999460" t="s">
        <v>45</v>
      </c>
      <c r="C999460">
        <v>2024</v>
      </c>
      <c r="D999460">
        <v>2024</v>
      </c>
    </row>
    <row r="1015809" spans="2:4" x14ac:dyDescent="0.3">
      <c r="B1015809" t="s">
        <v>31</v>
      </c>
      <c r="C1015809">
        <v>915</v>
      </c>
      <c r="D1015809">
        <v>915</v>
      </c>
    </row>
    <row r="1015810" spans="2:4" x14ac:dyDescent="0.3">
      <c r="B1015810" t="s">
        <v>32</v>
      </c>
      <c r="C1015810" t="s">
        <v>33</v>
      </c>
      <c r="D1015810" t="s">
        <v>34</v>
      </c>
    </row>
    <row r="1015811" spans="2:4" x14ac:dyDescent="0.3">
      <c r="B1015811" t="s">
        <v>35</v>
      </c>
      <c r="C1015811" t="s">
        <v>30</v>
      </c>
      <c r="D1015811" t="s">
        <v>30</v>
      </c>
    </row>
    <row r="1015812" spans="2:4" x14ac:dyDescent="0.3">
      <c r="B1015812" t="s">
        <v>36</v>
      </c>
      <c r="C1015812" t="s">
        <v>37</v>
      </c>
      <c r="D1015812" t="s">
        <v>37</v>
      </c>
    </row>
    <row r="1015813" spans="2:4" x14ac:dyDescent="0.3">
      <c r="B1015813" t="s">
        <v>38</v>
      </c>
      <c r="C1015813" t="s">
        <v>39</v>
      </c>
      <c r="D1015813" t="s">
        <v>40</v>
      </c>
    </row>
    <row r="1015814" spans="2:4" x14ac:dyDescent="0.3">
      <c r="B1015814" t="s">
        <v>23</v>
      </c>
      <c r="C1015814" t="s">
        <v>41</v>
      </c>
      <c r="D1015814" t="s">
        <v>38</v>
      </c>
    </row>
    <row r="1015815" spans="2:4" x14ac:dyDescent="0.3">
      <c r="B1015815" t="s">
        <v>42</v>
      </c>
      <c r="C1015815" t="s">
        <v>43</v>
      </c>
      <c r="D1015815" t="s">
        <v>44</v>
      </c>
    </row>
    <row r="1015816" spans="2:4" x14ac:dyDescent="0.3">
      <c r="B1015816">
        <v>2000</v>
      </c>
      <c r="C1015816">
        <v>16.963000000000001</v>
      </c>
      <c r="D1015816">
        <v>1.865</v>
      </c>
    </row>
    <row r="1015817" spans="2:4" x14ac:dyDescent="0.3">
      <c r="B1015817">
        <v>2001</v>
      </c>
      <c r="C1015817">
        <v>17.771999999999998</v>
      </c>
      <c r="D1015817">
        <v>4.7690000000000001</v>
      </c>
    </row>
    <row r="1015818" spans="2:4" x14ac:dyDescent="0.3">
      <c r="B1015818">
        <v>2002</v>
      </c>
      <c r="C1015818">
        <v>18.747</v>
      </c>
      <c r="D1015818">
        <v>5.4870000000000001</v>
      </c>
    </row>
    <row r="1015819" spans="2:4" x14ac:dyDescent="0.3">
      <c r="B1015819">
        <v>2003</v>
      </c>
      <c r="C1015819">
        <v>20.852</v>
      </c>
      <c r="D1015819">
        <v>11.228</v>
      </c>
    </row>
    <row r="1015820" spans="2:4" x14ac:dyDescent="0.3">
      <c r="B1015820">
        <v>2004</v>
      </c>
      <c r="C1015820">
        <v>22.061</v>
      </c>
      <c r="D1015820">
        <v>5.7960000000000003</v>
      </c>
    </row>
    <row r="1015821" spans="2:4" x14ac:dyDescent="0.3">
      <c r="B1015821">
        <v>2005</v>
      </c>
      <c r="C1015821">
        <v>24.175999999999998</v>
      </c>
      <c r="D1015821">
        <v>9.5879999999999992</v>
      </c>
    </row>
    <row r="1015822" spans="2:4" x14ac:dyDescent="0.3">
      <c r="B1015822">
        <v>2006</v>
      </c>
      <c r="C1015822">
        <v>26.454000000000001</v>
      </c>
      <c r="D1015822">
        <v>9.42</v>
      </c>
    </row>
    <row r="1015823" spans="2:4" x14ac:dyDescent="0.3">
      <c r="B1015823">
        <v>2007</v>
      </c>
      <c r="C1015823">
        <v>29.780999999999999</v>
      </c>
      <c r="D1015823">
        <v>12.579000000000001</v>
      </c>
    </row>
    <row r="1015824" spans="2:4" x14ac:dyDescent="0.3">
      <c r="B1015824">
        <v>2008</v>
      </c>
      <c r="C1015824">
        <v>30.501999999999999</v>
      </c>
      <c r="D1015824">
        <v>2.419</v>
      </c>
    </row>
    <row r="1015825" spans="2:4" x14ac:dyDescent="0.3">
      <c r="B1015825">
        <v>2009</v>
      </c>
      <c r="C1015825">
        <v>29.388000000000002</v>
      </c>
      <c r="D1015825">
        <v>-3.6509999999999998</v>
      </c>
    </row>
    <row r="1015826" spans="2:4" x14ac:dyDescent="0.3">
      <c r="B1015826">
        <v>2010</v>
      </c>
      <c r="C1015826">
        <v>31.428000000000001</v>
      </c>
      <c r="D1015826">
        <v>6.9420000000000002</v>
      </c>
    </row>
    <row r="1015827" spans="2:4" x14ac:dyDescent="0.3">
      <c r="B1015827">
        <v>2011</v>
      </c>
      <c r="C1015827">
        <v>33.927</v>
      </c>
      <c r="D1015827">
        <v>7.9489999999999998</v>
      </c>
    </row>
    <row r="1015828" spans="2:4" x14ac:dyDescent="0.3">
      <c r="B1015828">
        <v>2012</v>
      </c>
      <c r="C1015828">
        <v>36.158999999999999</v>
      </c>
      <c r="D1015828">
        <v>6.5789999999999997</v>
      </c>
    </row>
    <row r="1015829" spans="2:4" x14ac:dyDescent="0.3">
      <c r="B1015829">
        <v>2013</v>
      </c>
      <c r="C1015829">
        <v>38.015000000000001</v>
      </c>
      <c r="D1015829">
        <v>5.1340000000000003</v>
      </c>
    </row>
    <row r="1015830" spans="2:4" x14ac:dyDescent="0.3">
      <c r="B1015830">
        <v>2014</v>
      </c>
      <c r="C1015830">
        <v>39.57</v>
      </c>
      <c r="D1015830">
        <v>4.0910000000000002</v>
      </c>
    </row>
    <row r="1015831" spans="2:4" x14ac:dyDescent="0.3">
      <c r="B1015831">
        <v>2015</v>
      </c>
      <c r="C1015831">
        <v>40.896000000000001</v>
      </c>
      <c r="D1015831">
        <v>3.351</v>
      </c>
    </row>
    <row r="1015832" spans="2:4" x14ac:dyDescent="0.3">
      <c r="B1015832">
        <v>2016</v>
      </c>
      <c r="C1015832">
        <v>42.307000000000002</v>
      </c>
      <c r="D1015832">
        <v>3.45</v>
      </c>
    </row>
    <row r="1015833" spans="2:4" x14ac:dyDescent="0.3">
      <c r="B1015833">
        <v>2017</v>
      </c>
      <c r="C1015833">
        <v>44.49</v>
      </c>
      <c r="D1015833">
        <v>5.1609999999999996</v>
      </c>
    </row>
    <row r="1015834" spans="2:4" x14ac:dyDescent="0.3">
      <c r="B1015834">
        <v>2018</v>
      </c>
      <c r="C1015834">
        <v>47.186999999999998</v>
      </c>
      <c r="D1015834">
        <v>6.0620000000000003</v>
      </c>
    </row>
    <row r="1015835" spans="2:4" x14ac:dyDescent="0.3">
      <c r="B1015835">
        <v>2019</v>
      </c>
      <c r="C1015835">
        <v>49.725999999999999</v>
      </c>
      <c r="D1015835">
        <v>5.38</v>
      </c>
    </row>
    <row r="1015836" spans="2:4" x14ac:dyDescent="0.3">
      <c r="B1015836">
        <v>2020</v>
      </c>
      <c r="C1015836">
        <v>46.597999999999999</v>
      </c>
      <c r="D1015836">
        <v>-6.2910000000000004</v>
      </c>
    </row>
    <row r="1015837" spans="2:4" x14ac:dyDescent="0.3">
      <c r="B1015837">
        <v>2021</v>
      </c>
      <c r="C1015837">
        <v>51.558</v>
      </c>
      <c r="D1015837">
        <v>10.644</v>
      </c>
    </row>
    <row r="1015838" spans="2:4" x14ac:dyDescent="0.3">
      <c r="B1015838">
        <v>2022</v>
      </c>
      <c r="C1015838">
        <v>57.207999999999998</v>
      </c>
      <c r="D1015838">
        <v>10.96</v>
      </c>
    </row>
    <row r="1015839" spans="2:4" x14ac:dyDescent="0.3">
      <c r="B1015839">
        <v>2023</v>
      </c>
      <c r="C1015839">
        <v>61.689</v>
      </c>
      <c r="D1015839">
        <v>7.8319999999999999</v>
      </c>
    </row>
    <row r="1015840" spans="2:4" x14ac:dyDescent="0.3">
      <c r="B1015840">
        <v>2024</v>
      </c>
      <c r="C1015840">
        <v>67.504999999999995</v>
      </c>
      <c r="D1015840">
        <v>9.4290000000000003</v>
      </c>
    </row>
    <row r="1015841" spans="2:4" x14ac:dyDescent="0.3">
      <c r="B1015841">
        <v>2025</v>
      </c>
      <c r="C1015841">
        <v>71.540000000000006</v>
      </c>
      <c r="D1015841">
        <v>5.9770000000000003</v>
      </c>
    </row>
    <row r="1015842" spans="2:4" x14ac:dyDescent="0.3">
      <c r="B1015842">
        <v>2026</v>
      </c>
      <c r="C1015842">
        <v>75.117000000000004</v>
      </c>
      <c r="D1015842">
        <v>5</v>
      </c>
    </row>
    <row r="1015843" spans="2:4" x14ac:dyDescent="0.3">
      <c r="B1015843">
        <v>2027</v>
      </c>
      <c r="C1015843">
        <v>78.873000000000005</v>
      </c>
      <c r="D1015843">
        <v>5</v>
      </c>
    </row>
    <row r="1015844" spans="2:4" x14ac:dyDescent="0.3">
      <c r="B1015844" t="s">
        <v>45</v>
      </c>
      <c r="C1015844">
        <v>2024</v>
      </c>
      <c r="D1015844">
        <v>2024</v>
      </c>
    </row>
    <row r="1032193" spans="2:4" x14ac:dyDescent="0.3">
      <c r="B1032193" t="s">
        <v>31</v>
      </c>
      <c r="C1032193">
        <v>915</v>
      </c>
      <c r="D1032193">
        <v>915</v>
      </c>
    </row>
    <row r="1032194" spans="2:4" x14ac:dyDescent="0.3">
      <c r="B1032194" t="s">
        <v>32</v>
      </c>
      <c r="C1032194" t="s">
        <v>33</v>
      </c>
      <c r="D1032194" t="s">
        <v>34</v>
      </c>
    </row>
    <row r="1032195" spans="2:4" x14ac:dyDescent="0.3">
      <c r="B1032195" t="s">
        <v>35</v>
      </c>
      <c r="C1032195" t="s">
        <v>30</v>
      </c>
      <c r="D1032195" t="s">
        <v>30</v>
      </c>
    </row>
    <row r="1032196" spans="2:4" x14ac:dyDescent="0.3">
      <c r="B1032196" t="s">
        <v>36</v>
      </c>
      <c r="C1032196" t="s">
        <v>37</v>
      </c>
      <c r="D1032196" t="s">
        <v>37</v>
      </c>
    </row>
    <row r="1032197" spans="2:4" x14ac:dyDescent="0.3">
      <c r="B1032197" t="s">
        <v>38</v>
      </c>
      <c r="C1032197" t="s">
        <v>39</v>
      </c>
      <c r="D1032197" t="s">
        <v>40</v>
      </c>
    </row>
    <row r="1032198" spans="2:4" x14ac:dyDescent="0.3">
      <c r="B1032198" t="s">
        <v>23</v>
      </c>
      <c r="C1032198" t="s">
        <v>41</v>
      </c>
      <c r="D1032198" t="s">
        <v>38</v>
      </c>
    </row>
    <row r="1032199" spans="2:4" x14ac:dyDescent="0.3">
      <c r="B1032199" t="s">
        <v>42</v>
      </c>
      <c r="C1032199" t="s">
        <v>43</v>
      </c>
      <c r="D1032199" t="s">
        <v>44</v>
      </c>
    </row>
    <row r="1032200" spans="2:4" x14ac:dyDescent="0.3">
      <c r="B1032200">
        <v>2000</v>
      </c>
      <c r="C1032200">
        <v>16.963000000000001</v>
      </c>
      <c r="D1032200">
        <v>1.865</v>
      </c>
    </row>
    <row r="1032201" spans="2:4" x14ac:dyDescent="0.3">
      <c r="B1032201">
        <v>2001</v>
      </c>
      <c r="C1032201">
        <v>17.771999999999998</v>
      </c>
      <c r="D1032201">
        <v>4.7690000000000001</v>
      </c>
    </row>
    <row r="1032202" spans="2:4" x14ac:dyDescent="0.3">
      <c r="B1032202">
        <v>2002</v>
      </c>
      <c r="C1032202">
        <v>18.747</v>
      </c>
      <c r="D1032202">
        <v>5.4870000000000001</v>
      </c>
    </row>
    <row r="1032203" spans="2:4" x14ac:dyDescent="0.3">
      <c r="B1032203">
        <v>2003</v>
      </c>
      <c r="C1032203">
        <v>20.852</v>
      </c>
      <c r="D1032203">
        <v>11.228</v>
      </c>
    </row>
    <row r="1032204" spans="2:4" x14ac:dyDescent="0.3">
      <c r="B1032204">
        <v>2004</v>
      </c>
      <c r="C1032204">
        <v>22.061</v>
      </c>
      <c r="D1032204">
        <v>5.7960000000000003</v>
      </c>
    </row>
    <row r="1032205" spans="2:4" x14ac:dyDescent="0.3">
      <c r="B1032205">
        <v>2005</v>
      </c>
      <c r="C1032205">
        <v>24.175999999999998</v>
      </c>
      <c r="D1032205">
        <v>9.5879999999999992</v>
      </c>
    </row>
    <row r="1032206" spans="2:4" x14ac:dyDescent="0.3">
      <c r="B1032206">
        <v>2006</v>
      </c>
      <c r="C1032206">
        <v>26.454000000000001</v>
      </c>
      <c r="D1032206">
        <v>9.42</v>
      </c>
    </row>
    <row r="1032207" spans="2:4" x14ac:dyDescent="0.3">
      <c r="B1032207">
        <v>2007</v>
      </c>
      <c r="C1032207">
        <v>29.780999999999999</v>
      </c>
      <c r="D1032207">
        <v>12.579000000000001</v>
      </c>
    </row>
    <row r="1032208" spans="2:4" x14ac:dyDescent="0.3">
      <c r="B1032208">
        <v>2008</v>
      </c>
      <c r="C1032208">
        <v>30.501999999999999</v>
      </c>
      <c r="D1032208">
        <v>2.419</v>
      </c>
    </row>
    <row r="1032209" spans="2:4" x14ac:dyDescent="0.3">
      <c r="B1032209">
        <v>2009</v>
      </c>
      <c r="C1032209">
        <v>29.388000000000002</v>
      </c>
      <c r="D1032209">
        <v>-3.6509999999999998</v>
      </c>
    </row>
    <row r="1032210" spans="2:4" x14ac:dyDescent="0.3">
      <c r="B1032210">
        <v>2010</v>
      </c>
      <c r="C1032210">
        <v>31.428000000000001</v>
      </c>
      <c r="D1032210">
        <v>6.9420000000000002</v>
      </c>
    </row>
    <row r="1032211" spans="2:4" x14ac:dyDescent="0.3">
      <c r="B1032211">
        <v>2011</v>
      </c>
      <c r="C1032211">
        <v>33.927</v>
      </c>
      <c r="D1032211">
        <v>7.9489999999999998</v>
      </c>
    </row>
    <row r="1032212" spans="2:4" x14ac:dyDescent="0.3">
      <c r="B1032212">
        <v>2012</v>
      </c>
      <c r="C1032212">
        <v>36.158999999999999</v>
      </c>
      <c r="D1032212">
        <v>6.5789999999999997</v>
      </c>
    </row>
    <row r="1032213" spans="2:4" x14ac:dyDescent="0.3">
      <c r="B1032213">
        <v>2013</v>
      </c>
      <c r="C1032213">
        <v>38.015000000000001</v>
      </c>
      <c r="D1032213">
        <v>5.1340000000000003</v>
      </c>
    </row>
    <row r="1032214" spans="2:4" x14ac:dyDescent="0.3">
      <c r="B1032214">
        <v>2014</v>
      </c>
      <c r="C1032214">
        <v>39.57</v>
      </c>
      <c r="D1032214">
        <v>4.0910000000000002</v>
      </c>
    </row>
    <row r="1032215" spans="2:4" x14ac:dyDescent="0.3">
      <c r="B1032215">
        <v>2015</v>
      </c>
      <c r="C1032215">
        <v>40.896000000000001</v>
      </c>
      <c r="D1032215">
        <v>3.351</v>
      </c>
    </row>
    <row r="1032216" spans="2:4" x14ac:dyDescent="0.3">
      <c r="B1032216">
        <v>2016</v>
      </c>
      <c r="C1032216">
        <v>42.307000000000002</v>
      </c>
      <c r="D1032216">
        <v>3.45</v>
      </c>
    </row>
    <row r="1032217" spans="2:4" x14ac:dyDescent="0.3">
      <c r="B1032217">
        <v>2017</v>
      </c>
      <c r="C1032217">
        <v>44.49</v>
      </c>
      <c r="D1032217">
        <v>5.1609999999999996</v>
      </c>
    </row>
    <row r="1032218" spans="2:4" x14ac:dyDescent="0.3">
      <c r="B1032218">
        <v>2018</v>
      </c>
      <c r="C1032218">
        <v>47.186999999999998</v>
      </c>
      <c r="D1032218">
        <v>6.0620000000000003</v>
      </c>
    </row>
    <row r="1032219" spans="2:4" x14ac:dyDescent="0.3">
      <c r="B1032219">
        <v>2019</v>
      </c>
      <c r="C1032219">
        <v>49.725999999999999</v>
      </c>
      <c r="D1032219">
        <v>5.38</v>
      </c>
    </row>
    <row r="1032220" spans="2:4" x14ac:dyDescent="0.3">
      <c r="B1032220">
        <v>2020</v>
      </c>
      <c r="C1032220">
        <v>46.597999999999999</v>
      </c>
      <c r="D1032220">
        <v>-6.2910000000000004</v>
      </c>
    </row>
    <row r="1032221" spans="2:4" x14ac:dyDescent="0.3">
      <c r="B1032221">
        <v>2021</v>
      </c>
      <c r="C1032221">
        <v>51.558</v>
      </c>
      <c r="D1032221">
        <v>10.644</v>
      </c>
    </row>
    <row r="1032222" spans="2:4" x14ac:dyDescent="0.3">
      <c r="B1032222">
        <v>2022</v>
      </c>
      <c r="C1032222">
        <v>57.207999999999998</v>
      </c>
      <c r="D1032222">
        <v>10.96</v>
      </c>
    </row>
    <row r="1032223" spans="2:4" x14ac:dyDescent="0.3">
      <c r="B1032223">
        <v>2023</v>
      </c>
      <c r="C1032223">
        <v>61.689</v>
      </c>
      <c r="D1032223">
        <v>7.8319999999999999</v>
      </c>
    </row>
    <row r="1032224" spans="2:4" x14ac:dyDescent="0.3">
      <c r="B1032224">
        <v>2024</v>
      </c>
      <c r="C1032224">
        <v>67.504999999999995</v>
      </c>
      <c r="D1032224">
        <v>9.4290000000000003</v>
      </c>
    </row>
    <row r="1032225" spans="2:4" x14ac:dyDescent="0.3">
      <c r="B1032225">
        <v>2025</v>
      </c>
      <c r="C1032225">
        <v>71.540000000000006</v>
      </c>
      <c r="D1032225">
        <v>5.9770000000000003</v>
      </c>
    </row>
    <row r="1032226" spans="2:4" x14ac:dyDescent="0.3">
      <c r="B1032226">
        <v>2026</v>
      </c>
      <c r="C1032226">
        <v>75.117000000000004</v>
      </c>
      <c r="D1032226">
        <v>5</v>
      </c>
    </row>
    <row r="1032227" spans="2:4" x14ac:dyDescent="0.3">
      <c r="B1032227">
        <v>2027</v>
      </c>
      <c r="C1032227">
        <v>78.873000000000005</v>
      </c>
      <c r="D1032227">
        <v>5</v>
      </c>
    </row>
    <row r="1032228" spans="2:4" x14ac:dyDescent="0.3">
      <c r="B1032228" t="s">
        <v>45</v>
      </c>
      <c r="C1032228">
        <v>2024</v>
      </c>
      <c r="D1032228">
        <v>2024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Production</vt:lpstr>
      <vt:lpstr>Investment</vt:lpstr>
      <vt:lpstr>CFC data</vt:lpstr>
      <vt:lpstr>PWT</vt:lpstr>
      <vt:lpstr>WEO_Data</vt:lpstr>
    </vt:vector>
  </TitlesOfParts>
  <Company>IMF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Shuyi</dc:creator>
  <cp:lastModifiedBy>Wang, Shuyi</cp:lastModifiedBy>
  <dcterms:created xsi:type="dcterms:W3CDTF">2026-01-19T01:35:29Z</dcterms:created>
  <dcterms:modified xsi:type="dcterms:W3CDTF">2026-01-19T04:26:11Z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07ed86-5dc5-4593-ad03-a8684b843815_Enabled">
    <vt:lpwstr>true</vt:lpwstr>
  </property>
  <property fmtid="{D5CDD505-2E9C-101B-9397-08002B2CF9AE}" pid="3" name="MSIP_Label_0c07ed86-5dc5-4593-ad03-a8684b843815_SetDate">
    <vt:lpwstr>2026-01-19T03:31:25Z</vt:lpwstr>
  </property>
  <property fmtid="{D5CDD505-2E9C-101B-9397-08002B2CF9AE}" pid="4" name="MSIP_Label_0c07ed86-5dc5-4593-ad03-a8684b843815_Method">
    <vt:lpwstr>Standard</vt:lpwstr>
  </property>
  <property fmtid="{D5CDD505-2E9C-101B-9397-08002B2CF9AE}" pid="5" name="MSIP_Label_0c07ed86-5dc5-4593-ad03-a8684b843815_Name">
    <vt:lpwstr>0c07ed86-5dc5-4593-ad03-a8684b843815</vt:lpwstr>
  </property>
  <property fmtid="{D5CDD505-2E9C-101B-9397-08002B2CF9AE}" pid="6" name="MSIP_Label_0c07ed86-5dc5-4593-ad03-a8684b843815_SiteId">
    <vt:lpwstr>8085fa43-302e-45bd-b171-a6648c3b6be7</vt:lpwstr>
  </property>
  <property fmtid="{D5CDD505-2E9C-101B-9397-08002B2CF9AE}" pid="7" name="MSIP_Label_0c07ed86-5dc5-4593-ad03-a8684b843815_ActionId">
    <vt:lpwstr>56772174-05a0-49ce-8b7c-60ea98bff72c</vt:lpwstr>
  </property>
  <property fmtid="{D5CDD505-2E9C-101B-9397-08002B2CF9AE}" pid="8" name="MSIP_Label_0c07ed86-5dc5-4593-ad03-a8684b843815_ContentBits">
    <vt:lpwstr>0</vt:lpwstr>
  </property>
  <property fmtid="{D5CDD505-2E9C-101B-9397-08002B2CF9AE}" pid="9" name="MSIP_Label_0c07ed86-5dc5-4593-ad03-a8684b843815_Tag">
    <vt:lpwstr>10, 3, 0, 1</vt:lpwstr>
  </property>
</Properties>
</file>